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0" yWindow="0" windowWidth="25200" windowHeight="11025" tabRatio="769"/>
  </bookViews>
  <sheets>
    <sheet name="ХЭХ " sheetId="15" r:id="rId1"/>
    <sheet name="Варианты реализации" sheetId="19" r:id="rId2"/>
  </sheets>
  <calcPr calcId="152511"/>
</workbook>
</file>

<file path=xl/calcChain.xml><?xml version="1.0" encoding="utf-8"?>
<calcChain xmlns="http://schemas.openxmlformats.org/spreadsheetml/2006/main">
  <c r="E33" i="15"/>
  <c r="E42"/>
  <c r="F33"/>
  <c r="G33"/>
  <c r="H33"/>
  <c r="I33"/>
  <c r="I42"/>
  <c r="J33"/>
  <c r="K33"/>
  <c r="K42"/>
  <c r="L33"/>
  <c r="L42"/>
  <c r="M33"/>
  <c r="N33"/>
  <c r="O33"/>
  <c r="O42"/>
  <c r="P33"/>
  <c r="Q33"/>
  <c r="Q42"/>
  <c r="D33"/>
  <c r="D42"/>
  <c r="E153"/>
  <c r="F153"/>
  <c r="G153"/>
  <c r="H153"/>
  <c r="I153"/>
  <c r="J153"/>
  <c r="J154"/>
  <c r="K153"/>
  <c r="L153"/>
  <c r="M153"/>
  <c r="M154"/>
  <c r="N153"/>
  <c r="O153"/>
  <c r="O154"/>
  <c r="P153"/>
  <c r="Q153"/>
  <c r="D153"/>
  <c r="P11"/>
  <c r="O11"/>
  <c r="N11"/>
  <c r="N13"/>
  <c r="M11"/>
  <c r="M13"/>
  <c r="M195"/>
  <c r="L11"/>
  <c r="L13"/>
  <c r="K11"/>
  <c r="J11"/>
  <c r="I11"/>
  <c r="I13"/>
  <c r="I24"/>
  <c r="H11"/>
  <c r="G11"/>
  <c r="G13"/>
  <c r="F11"/>
  <c r="F13"/>
  <c r="F24"/>
  <c r="E11"/>
  <c r="D11"/>
  <c r="F107"/>
  <c r="D107"/>
  <c r="D117"/>
  <c r="E13"/>
  <c r="E24"/>
  <c r="E195"/>
  <c r="E196"/>
  <c r="E52"/>
  <c r="E61"/>
  <c r="E70"/>
  <c r="E89"/>
  <c r="E107"/>
  <c r="E125"/>
  <c r="E135"/>
  <c r="E144"/>
  <c r="E163"/>
  <c r="E181"/>
  <c r="D144"/>
  <c r="D154"/>
  <c r="I144"/>
  <c r="I154"/>
  <c r="F144"/>
  <c r="F154"/>
  <c r="G144"/>
  <c r="G154"/>
  <c r="H144"/>
  <c r="J144"/>
  <c r="K144"/>
  <c r="L144"/>
  <c r="M144"/>
  <c r="N144"/>
  <c r="O144"/>
  <c r="P144"/>
  <c r="P154"/>
  <c r="Q144"/>
  <c r="Q154"/>
  <c r="G107"/>
  <c r="I107"/>
  <c r="N107"/>
  <c r="H107"/>
  <c r="J107"/>
  <c r="J117"/>
  <c r="K107"/>
  <c r="K195"/>
  <c r="L107"/>
  <c r="M107"/>
  <c r="O107"/>
  <c r="P107"/>
  <c r="Q107"/>
  <c r="Q117"/>
  <c r="D89"/>
  <c r="D98"/>
  <c r="F70"/>
  <c r="F80"/>
  <c r="G70"/>
  <c r="H70"/>
  <c r="I70"/>
  <c r="I80"/>
  <c r="J70"/>
  <c r="K70"/>
  <c r="K80"/>
  <c r="L70"/>
  <c r="M70"/>
  <c r="M80"/>
  <c r="N70"/>
  <c r="N80"/>
  <c r="O70"/>
  <c r="O80"/>
  <c r="P70"/>
  <c r="Q70"/>
  <c r="D70"/>
  <c r="D80"/>
  <c r="U25"/>
  <c r="W25"/>
  <c r="V25"/>
  <c r="U24"/>
  <c r="W24"/>
  <c r="V24"/>
  <c r="H23"/>
  <c r="H200"/>
  <c r="H201"/>
  <c r="H41"/>
  <c r="H60"/>
  <c r="H79"/>
  <c r="H80"/>
  <c r="H97"/>
  <c r="H116"/>
  <c r="H117"/>
  <c r="H134"/>
  <c r="H171"/>
  <c r="H191"/>
  <c r="H13"/>
  <c r="H195"/>
  <c r="H52"/>
  <c r="H61"/>
  <c r="H89"/>
  <c r="H125"/>
  <c r="H135"/>
  <c r="H163"/>
  <c r="H181"/>
  <c r="P13"/>
  <c r="P195"/>
  <c r="P52"/>
  <c r="P89"/>
  <c r="P125"/>
  <c r="P135"/>
  <c r="P163"/>
  <c r="P172"/>
  <c r="P181"/>
  <c r="P192"/>
  <c r="P23"/>
  <c r="P200"/>
  <c r="P201"/>
  <c r="P41"/>
  <c r="P60"/>
  <c r="P61"/>
  <c r="P79"/>
  <c r="P80"/>
  <c r="P97"/>
  <c r="P116"/>
  <c r="P134"/>
  <c r="P171"/>
  <c r="P191"/>
  <c r="O13"/>
  <c r="O24"/>
  <c r="O193"/>
  <c r="O52"/>
  <c r="O89"/>
  <c r="O98"/>
  <c r="O125"/>
  <c r="O163"/>
  <c r="O181"/>
  <c r="O192"/>
  <c r="O23"/>
  <c r="O41"/>
  <c r="O60"/>
  <c r="O79"/>
  <c r="O97"/>
  <c r="O116"/>
  <c r="O117"/>
  <c r="O134"/>
  <c r="O135"/>
  <c r="O171"/>
  <c r="O191"/>
  <c r="N52"/>
  <c r="N89"/>
  <c r="N98"/>
  <c r="N125"/>
  <c r="N135"/>
  <c r="N163"/>
  <c r="N181"/>
  <c r="N192"/>
  <c r="N23"/>
  <c r="N41"/>
  <c r="N42"/>
  <c r="N60"/>
  <c r="N61"/>
  <c r="N79"/>
  <c r="N97"/>
  <c r="N116"/>
  <c r="N117"/>
  <c r="N134"/>
  <c r="N171"/>
  <c r="N172"/>
  <c r="N191"/>
  <c r="M52"/>
  <c r="M89"/>
  <c r="M125"/>
  <c r="M163"/>
  <c r="M172"/>
  <c r="M181"/>
  <c r="M23"/>
  <c r="M41"/>
  <c r="M60"/>
  <c r="M61"/>
  <c r="M79"/>
  <c r="M97"/>
  <c r="M116"/>
  <c r="M134"/>
  <c r="M135"/>
  <c r="M171"/>
  <c r="M191"/>
  <c r="L52"/>
  <c r="L89"/>
  <c r="L98"/>
  <c r="L125"/>
  <c r="L163"/>
  <c r="L172"/>
  <c r="L181"/>
  <c r="L192"/>
  <c r="L23"/>
  <c r="L41"/>
  <c r="L60"/>
  <c r="L61"/>
  <c r="L79"/>
  <c r="L80"/>
  <c r="L97"/>
  <c r="L116"/>
  <c r="L134"/>
  <c r="L171"/>
  <c r="L191"/>
  <c r="K13"/>
  <c r="K52"/>
  <c r="K89"/>
  <c r="K98"/>
  <c r="K125"/>
  <c r="K135"/>
  <c r="K163"/>
  <c r="K181"/>
  <c r="K192"/>
  <c r="K23"/>
  <c r="K24"/>
  <c r="K41"/>
  <c r="K60"/>
  <c r="K79"/>
  <c r="K97"/>
  <c r="K116"/>
  <c r="K134"/>
  <c r="K171"/>
  <c r="K191"/>
  <c r="J13"/>
  <c r="J195"/>
  <c r="J196"/>
  <c r="J52"/>
  <c r="J61"/>
  <c r="J89"/>
  <c r="J98"/>
  <c r="J125"/>
  <c r="J163"/>
  <c r="J181"/>
  <c r="J23"/>
  <c r="J41"/>
  <c r="J42"/>
  <c r="J60"/>
  <c r="J79"/>
  <c r="J80"/>
  <c r="J97"/>
  <c r="J116"/>
  <c r="J134"/>
  <c r="J135"/>
  <c r="J171"/>
  <c r="J172"/>
  <c r="J191"/>
  <c r="J192"/>
  <c r="I52"/>
  <c r="I61"/>
  <c r="I89"/>
  <c r="I125"/>
  <c r="I163"/>
  <c r="I172"/>
  <c r="I181"/>
  <c r="I23"/>
  <c r="I41"/>
  <c r="I60"/>
  <c r="I79"/>
  <c r="I97"/>
  <c r="I98"/>
  <c r="I116"/>
  <c r="I117"/>
  <c r="I134"/>
  <c r="I171"/>
  <c r="I191"/>
  <c r="G52"/>
  <c r="G61"/>
  <c r="G89"/>
  <c r="G98"/>
  <c r="G125"/>
  <c r="G163"/>
  <c r="G172"/>
  <c r="G181"/>
  <c r="G192"/>
  <c r="G23"/>
  <c r="G200"/>
  <c r="G201"/>
  <c r="G41"/>
  <c r="G60"/>
  <c r="G79"/>
  <c r="G80"/>
  <c r="G97"/>
  <c r="G116"/>
  <c r="G117"/>
  <c r="G134"/>
  <c r="G135"/>
  <c r="G171"/>
  <c r="G191"/>
  <c r="F52"/>
  <c r="F61"/>
  <c r="F89"/>
  <c r="F98"/>
  <c r="F125"/>
  <c r="F135"/>
  <c r="F163"/>
  <c r="F181"/>
  <c r="F23"/>
  <c r="F41"/>
  <c r="F42"/>
  <c r="F60"/>
  <c r="F79"/>
  <c r="F97"/>
  <c r="F116"/>
  <c r="F134"/>
  <c r="F171"/>
  <c r="F200"/>
  <c r="F201"/>
  <c r="F191"/>
  <c r="E23"/>
  <c r="E41"/>
  <c r="E60"/>
  <c r="E79"/>
  <c r="E80"/>
  <c r="E97"/>
  <c r="E200"/>
  <c r="E201"/>
  <c r="E116"/>
  <c r="E117"/>
  <c r="E134"/>
  <c r="E171"/>
  <c r="E191"/>
  <c r="E192"/>
  <c r="Q13"/>
  <c r="Q23"/>
  <c r="Q24"/>
  <c r="Q41"/>
  <c r="Q52"/>
  <c r="Q60"/>
  <c r="Q61"/>
  <c r="Q79"/>
  <c r="Q80"/>
  <c r="Q89"/>
  <c r="Q98"/>
  <c r="Q97"/>
  <c r="Q116"/>
  <c r="Q125"/>
  <c r="Q134"/>
  <c r="Q135"/>
  <c r="Q163"/>
  <c r="Q171"/>
  <c r="Q172"/>
  <c r="Q181"/>
  <c r="Q192"/>
  <c r="Q191"/>
  <c r="P42"/>
  <c r="P98"/>
  <c r="P117"/>
  <c r="O61"/>
  <c r="O172"/>
  <c r="N154"/>
  <c r="M42"/>
  <c r="M98"/>
  <c r="M117"/>
  <c r="M192"/>
  <c r="L117"/>
  <c r="L135"/>
  <c r="L154"/>
  <c r="K61"/>
  <c r="K154"/>
  <c r="K172"/>
  <c r="J24"/>
  <c r="I135"/>
  <c r="I192"/>
  <c r="H42"/>
  <c r="H154"/>
  <c r="H172"/>
  <c r="H192"/>
  <c r="G42"/>
  <c r="F117"/>
  <c r="F192"/>
  <c r="E154"/>
  <c r="E172"/>
  <c r="D13"/>
  <c r="D24"/>
  <c r="D23"/>
  <c r="D41"/>
  <c r="D52"/>
  <c r="D61"/>
  <c r="D60"/>
  <c r="D79"/>
  <c r="D97"/>
  <c r="D116"/>
  <c r="D125"/>
  <c r="D135"/>
  <c r="D134"/>
  <c r="D163"/>
  <c r="D172"/>
  <c r="D171"/>
  <c r="D181"/>
  <c r="D192"/>
  <c r="D191"/>
  <c r="M24"/>
  <c r="F195"/>
  <c r="F196"/>
  <c r="E98"/>
  <c r="H98"/>
  <c r="P203"/>
  <c r="P204"/>
  <c r="E202"/>
  <c r="E203"/>
  <c r="E204"/>
  <c r="J198"/>
  <c r="J199"/>
  <c r="G24"/>
  <c r="G193"/>
  <c r="G195"/>
  <c r="P196"/>
  <c r="P205"/>
  <c r="P206"/>
  <c r="F216"/>
  <c r="H204"/>
  <c r="H203"/>
  <c r="I193"/>
  <c r="F202"/>
  <c r="F203"/>
  <c r="F204"/>
  <c r="H205"/>
  <c r="H206"/>
  <c r="H196"/>
  <c r="E199"/>
  <c r="E198"/>
  <c r="E197"/>
  <c r="L24"/>
  <c r="L193"/>
  <c r="L195"/>
  <c r="J193"/>
  <c r="E193"/>
  <c r="N195"/>
  <c r="N24"/>
  <c r="N193"/>
  <c r="M196"/>
  <c r="Q193"/>
  <c r="M193"/>
  <c r="F198"/>
  <c r="F199"/>
  <c r="D193"/>
  <c r="G203"/>
  <c r="G204"/>
  <c r="G202"/>
  <c r="K205"/>
  <c r="K206"/>
  <c r="K196"/>
  <c r="K117"/>
  <c r="K193"/>
  <c r="N200"/>
  <c r="N201"/>
  <c r="I200"/>
  <c r="I201"/>
  <c r="M200"/>
  <c r="M201"/>
  <c r="J200"/>
  <c r="J201"/>
  <c r="L200"/>
  <c r="L201"/>
  <c r="O200"/>
  <c r="O201"/>
  <c r="E205"/>
  <c r="E206"/>
  <c r="K200"/>
  <c r="K201"/>
  <c r="P24"/>
  <c r="P193"/>
  <c r="J205"/>
  <c r="J206"/>
  <c r="F172"/>
  <c r="F193"/>
  <c r="O195"/>
  <c r="I195"/>
  <c r="F205"/>
  <c r="F206"/>
  <c r="H24"/>
  <c r="H193"/>
  <c r="M199"/>
  <c r="M198"/>
  <c r="N203"/>
  <c r="N204"/>
  <c r="P209"/>
  <c r="P208"/>
  <c r="M204"/>
  <c r="M203"/>
  <c r="M205"/>
  <c r="M206"/>
  <c r="F209"/>
  <c r="F207"/>
  <c r="F208"/>
  <c r="G196"/>
  <c r="G205"/>
  <c r="G206"/>
  <c r="I203"/>
  <c r="I204"/>
  <c r="P199"/>
  <c r="P198"/>
  <c r="J208"/>
  <c r="J209"/>
  <c r="I196"/>
  <c r="I205"/>
  <c r="I206"/>
  <c r="O205"/>
  <c r="O206"/>
  <c r="O196"/>
  <c r="E207"/>
  <c r="E209"/>
  <c r="E208"/>
  <c r="N196"/>
  <c r="N205"/>
  <c r="N206"/>
  <c r="K199"/>
  <c r="K198"/>
  <c r="L205"/>
  <c r="L206"/>
  <c r="L196"/>
  <c r="K203"/>
  <c r="K204"/>
  <c r="O203"/>
  <c r="O204"/>
  <c r="L203"/>
  <c r="L204"/>
  <c r="K208"/>
  <c r="K209"/>
  <c r="H198"/>
  <c r="F215"/>
  <c r="H199"/>
  <c r="F197"/>
  <c r="H209"/>
  <c r="H208"/>
  <c r="J203"/>
  <c r="J204"/>
  <c r="N209"/>
  <c r="N208"/>
  <c r="I209"/>
  <c r="I208"/>
  <c r="L208"/>
  <c r="L209"/>
  <c r="G207"/>
  <c r="G208"/>
  <c r="G209"/>
  <c r="G199"/>
  <c r="G198"/>
  <c r="G197"/>
  <c r="N199"/>
  <c r="N198"/>
  <c r="M208"/>
  <c r="M209"/>
  <c r="O198"/>
  <c r="O199"/>
  <c r="O209"/>
  <c r="O208"/>
  <c r="I199"/>
  <c r="I198"/>
  <c r="L199"/>
  <c r="L198"/>
</calcChain>
</file>

<file path=xl/sharedStrings.xml><?xml version="1.0" encoding="utf-8"?>
<sst xmlns="http://schemas.openxmlformats.org/spreadsheetml/2006/main" count="1237" uniqueCount="487">
  <si>
    <t>Завтрак</t>
  </si>
  <si>
    <t>Обед</t>
  </si>
  <si>
    <t>Рыба, тушённая с овощами, (горбуша) 80/100</t>
  </si>
  <si>
    <t>Пастила ванильная</t>
  </si>
  <si>
    <t>Перец болгарский</t>
  </si>
  <si>
    <t>Сметана</t>
  </si>
  <si>
    <t>Хлеб пшеничный</t>
  </si>
  <si>
    <t>Хлеб ржано-пшеничный</t>
  </si>
  <si>
    <t>Итого</t>
  </si>
  <si>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</si>
  <si>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</si>
  <si>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</si>
  <si>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</si>
  <si>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</si>
  <si>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</si>
  <si>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</si>
  <si>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</si>
  <si>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</si>
  <si>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</si>
  <si>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</si>
  <si>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</si>
  <si>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</si>
  <si>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</si>
  <si>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</si>
  <si>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</si>
  <si>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</si>
  <si>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</si>
  <si>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</si>
  <si>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РЭ</t>
  </si>
  <si>
    <t>Суп молочный с макаронными изделиями</t>
  </si>
  <si>
    <t>376М/иоп</t>
  </si>
  <si>
    <t>Сыр порционный</t>
  </si>
  <si>
    <t>Фрукты (яблоки)</t>
  </si>
  <si>
    <t>Масло порциями</t>
  </si>
  <si>
    <t>Итого за Завтрак</t>
  </si>
  <si>
    <t>Салат из свежей капусты</t>
  </si>
  <si>
    <t>Борщ из свежей капусты с картофелем</t>
  </si>
  <si>
    <t>Рис отварной</t>
  </si>
  <si>
    <t>Итого за Обед</t>
  </si>
  <si>
    <t>Всего за Понедельник-1</t>
  </si>
  <si>
    <t>День/неделя: Вторник-1</t>
  </si>
  <si>
    <t>Омлет натуральный запеченный с колбасой и помидорами</t>
  </si>
  <si>
    <t>Какао на молоке</t>
  </si>
  <si>
    <t>434(начин рец 423)</t>
  </si>
  <si>
    <t>Булочка с орехами пониженной калорийности</t>
  </si>
  <si>
    <t>Салат из свежих помидоров и огурцов</t>
  </si>
  <si>
    <t>Фрукты (груша)</t>
  </si>
  <si>
    <t>Всего за Вторник-1</t>
  </si>
  <si>
    <t>День/неделя: Среда-1</t>
  </si>
  <si>
    <t>Соус томатный</t>
  </si>
  <si>
    <t>Картофельное пюре</t>
  </si>
  <si>
    <t>Помидоры св.порционные</t>
  </si>
  <si>
    <t>Мармелад</t>
  </si>
  <si>
    <t>Чай с лимоном</t>
  </si>
  <si>
    <t>Салат из моркови, яблок и апельсинов</t>
  </si>
  <si>
    <t>Суп-лапша домашняя</t>
  </si>
  <si>
    <t>Плов с мясом птицы (куры)</t>
  </si>
  <si>
    <t>Сок фруктовый</t>
  </si>
  <si>
    <t>Всего за Среда-1</t>
  </si>
  <si>
    <t>День/неделя: Четверг-1</t>
  </si>
  <si>
    <t>Запеканка творожная с морковью</t>
  </si>
  <si>
    <t>379М/иоп</t>
  </si>
  <si>
    <t>Кофейный напиток с молоком</t>
  </si>
  <si>
    <t>Фрукты (мандарины)</t>
  </si>
  <si>
    <t>Салат  из свежих помидоров</t>
  </si>
  <si>
    <t>Щи из свежей капусты с картофелем</t>
  </si>
  <si>
    <t>Оладьи из печени с морковью</t>
  </si>
  <si>
    <t>Макаронные изделия отварные</t>
  </si>
  <si>
    <t>Всего за Четверг-1</t>
  </si>
  <si>
    <t>День/неделя: Пятница-1</t>
  </si>
  <si>
    <t>Масло порционно</t>
  </si>
  <si>
    <t>Салат из свеклы отварной</t>
  </si>
  <si>
    <t>Уха ростовская</t>
  </si>
  <si>
    <t>348М/иоп</t>
  </si>
  <si>
    <t>Компот из изюма</t>
  </si>
  <si>
    <t>Всего за Пятница-1</t>
  </si>
  <si>
    <t>День/неделя: Понедельник-2</t>
  </si>
  <si>
    <t>Тефтели рыбные (горбуша)</t>
  </si>
  <si>
    <t>Винегрет овощной</t>
  </si>
  <si>
    <t>Бефстроганов</t>
  </si>
  <si>
    <t>Капуста тушеная</t>
  </si>
  <si>
    <t>Всего за Понедельник-2</t>
  </si>
  <si>
    <t>День/неделя: Вторник-2</t>
  </si>
  <si>
    <t>Сырники с морковью</t>
  </si>
  <si>
    <t>378К</t>
  </si>
  <si>
    <t>Соус ягодный</t>
  </si>
  <si>
    <t>Салат из моркови с сыром</t>
  </si>
  <si>
    <t>82М/иоп</t>
  </si>
  <si>
    <t>Борщ с картофелем и фасолью</t>
  </si>
  <si>
    <t>Фрикадельки из мяса птицы</t>
  </si>
  <si>
    <t>Всего за Вторник-2</t>
  </si>
  <si>
    <t>День/неделя: Среда-2</t>
  </si>
  <si>
    <t>162К</t>
  </si>
  <si>
    <t>Запеканка картофельная с печенью</t>
  </si>
  <si>
    <t>Соус сметанный с томатом</t>
  </si>
  <si>
    <t>63 К</t>
  </si>
  <si>
    <t>Всего за Среда-2</t>
  </si>
  <si>
    <t>День/неделя: Четверг-2</t>
  </si>
  <si>
    <t>Огурец свежий</t>
  </si>
  <si>
    <t>279М/иоп</t>
  </si>
  <si>
    <t>Тефтели куриные (куры)</t>
  </si>
  <si>
    <t>Салат картофельный с зелёным горошком</t>
  </si>
  <si>
    <t>Суп из овощей</t>
  </si>
  <si>
    <t>259М/иоп</t>
  </si>
  <si>
    <t>Жаркое по-домашнему (свинина)</t>
  </si>
  <si>
    <t>Всего за Четверг-2</t>
  </si>
  <si>
    <t>День/неделя: Пятница-2</t>
  </si>
  <si>
    <t>61 К</t>
  </si>
  <si>
    <t>Салат из моркови с изюмом</t>
  </si>
  <si>
    <t>Котлеты рубленые из мяса птицы (куры)</t>
  </si>
  <si>
    <t>Соус молочный</t>
  </si>
  <si>
    <t>Всего за Пятница-2</t>
  </si>
  <si>
    <t>Чай с сахаром200/12</t>
  </si>
  <si>
    <t>Компот из свежих яблок200/12</t>
  </si>
  <si>
    <t>Кисель из вишни 200/11</t>
  </si>
  <si>
    <t>Компот из св/мор ягод (черн.смор.)200/15</t>
  </si>
  <si>
    <t>Компот из сухофруктов200/12</t>
  </si>
  <si>
    <t>Каша молочная "Дружба"200/5</t>
  </si>
  <si>
    <t>Итого за завтрак</t>
  </si>
  <si>
    <t>Среднее значение за завтрак</t>
  </si>
  <si>
    <t>Соотношение БЖУ в % от ЭЦ</t>
  </si>
  <si>
    <t xml:space="preserve">ВыполнениеСанПиН 2020 </t>
  </si>
  <si>
    <t xml:space="preserve">Выполнение МР, % от суточной нормы </t>
  </si>
  <si>
    <t>Итого за обед</t>
  </si>
  <si>
    <t>Среднее значение за обед</t>
  </si>
  <si>
    <t xml:space="preserve">Потребность в пищевых веществах для обучающихся  7-11 лет по проекту СанПиН 2020 </t>
  </si>
  <si>
    <t>Итого день</t>
  </si>
  <si>
    <t>Среднее значение за день</t>
  </si>
  <si>
    <t>Усредненная потребность в пищевых веществах для обучающихся  7-11 лет по МР 2.3.1.2432-08</t>
  </si>
  <si>
    <t>Коэффициент потерь</t>
  </si>
  <si>
    <t>МР+потери</t>
  </si>
  <si>
    <t>Распределение ЭЦ</t>
  </si>
  <si>
    <t>Норма</t>
  </si>
  <si>
    <t>20-25%</t>
  </si>
  <si>
    <t>30-35%</t>
  </si>
  <si>
    <t>212М/иоп</t>
  </si>
  <si>
    <t>382М/иоп</t>
  </si>
  <si>
    <t>363К/иоп</t>
  </si>
  <si>
    <t>377М/иоп</t>
  </si>
  <si>
    <t>342М/иоп</t>
  </si>
  <si>
    <t>250М/иоп</t>
  </si>
  <si>
    <t>297М/иоп</t>
  </si>
  <si>
    <t>120м</t>
  </si>
  <si>
    <t>15М</t>
  </si>
  <si>
    <t>14М</t>
  </si>
  <si>
    <t>45М</t>
  </si>
  <si>
    <t>304М</t>
  </si>
  <si>
    <t>24М</t>
  </si>
  <si>
    <t>96 М</t>
  </si>
  <si>
    <t>Рассольник ленинградский (на курином бульоне)</t>
  </si>
  <si>
    <t>229М</t>
  </si>
  <si>
    <t>350М</t>
  </si>
  <si>
    <t>312М</t>
  </si>
  <si>
    <t>71 М</t>
  </si>
  <si>
    <t>65М</t>
  </si>
  <si>
    <t>113М</t>
  </si>
  <si>
    <t>291 М</t>
  </si>
  <si>
    <t>224М</t>
  </si>
  <si>
    <t>15 М</t>
  </si>
  <si>
    <t>399 М</t>
  </si>
  <si>
    <t>23 М</t>
  </si>
  <si>
    <t>88 М</t>
  </si>
  <si>
    <t>282 М</t>
  </si>
  <si>
    <t>309 М</t>
  </si>
  <si>
    <t>3 М</t>
  </si>
  <si>
    <t>434 М(начин рец 423М)</t>
  </si>
  <si>
    <t>52 М</t>
  </si>
  <si>
    <t>151 М</t>
  </si>
  <si>
    <t>304 М</t>
  </si>
  <si>
    <t>239 М</t>
  </si>
  <si>
    <t>312 М</t>
  </si>
  <si>
    <t>67 М</t>
  </si>
  <si>
    <t>98 М</t>
  </si>
  <si>
    <t>Суп крестьянский с крупой (на курином бульоне)</t>
  </si>
  <si>
    <t>321 М</t>
  </si>
  <si>
    <t>233 М</t>
  </si>
  <si>
    <t>377 М</t>
  </si>
  <si>
    <t>65 М</t>
  </si>
  <si>
    <t>342 М</t>
  </si>
  <si>
    <t>331 М</t>
  </si>
  <si>
    <t>103 М</t>
  </si>
  <si>
    <t>349 М</t>
  </si>
  <si>
    <t>Суп картофельный с вермишелью (на курином бульоне)</t>
  </si>
  <si>
    <t xml:space="preserve">Каша гречневая рассыпчатая </t>
  </si>
  <si>
    <t>302 М</t>
  </si>
  <si>
    <t>42 М</t>
  </si>
  <si>
    <t>99 М</t>
  </si>
  <si>
    <t>175 М</t>
  </si>
  <si>
    <t>102 М</t>
  </si>
  <si>
    <t>294 М</t>
  </si>
  <si>
    <t>350 М</t>
  </si>
  <si>
    <t>Салат из свеклы с черносливом орехами</t>
  </si>
  <si>
    <t>Горошек зеленый консервированный</t>
  </si>
  <si>
    <t>Биточек мясной (говядина)</t>
  </si>
  <si>
    <t>Чай с сахаром 200/12</t>
  </si>
  <si>
    <t>Компот из свежих яблок 200/12</t>
  </si>
  <si>
    <t>Тип блюда</t>
  </si>
  <si>
    <t>Овощи закрытого грунта порционные (подгарнировка или салат)</t>
  </si>
  <si>
    <t>Каши (супы) молочные, в том числе с фруктами свежими или сушеными</t>
  </si>
  <si>
    <t>Выпечные изделия (в том числе с пониженной калорийностью) с орехами (с уменьшением выдачи хлеба)</t>
  </si>
  <si>
    <t>Хлеб из муки пшеничной обогащенной</t>
  </si>
  <si>
    <t>Хлеб из муки ржаной, ржано-пшеничной</t>
  </si>
  <si>
    <t>Напитки горячие (чай, кофейный напиток, какао ) с молоком (сахар не более 12 г)</t>
  </si>
  <si>
    <t>Блюда из яиц, в том числе с колбасными изделиями, сыром,  картофелем, овощами</t>
  </si>
  <si>
    <t>Супы картофельные  с крупами,бобовыми, макаронными изделиями, овощами, рассольники</t>
  </si>
  <si>
    <t>Холодные закуски (салаты, винегреты, в том числе с сельдью)</t>
  </si>
  <si>
    <t>Щи, борщи, супы овощные</t>
  </si>
  <si>
    <t>Супы рыбные</t>
  </si>
  <si>
    <t>Суп картофельный с горохом (на курином бульоне)</t>
  </si>
  <si>
    <t>Компоты (напитки, кисели) из свежих плодов или ягод, из сухофруктов/сахар (не более)</t>
  </si>
  <si>
    <t>Напитки горячие (чай, отвары), в т.ч. с лимоном, шиповником.  сахар (не более 12 г)</t>
  </si>
  <si>
    <t>Фрукты свежие, ягоды</t>
  </si>
  <si>
    <t>Соки, нектары</t>
  </si>
  <si>
    <t>Блюда из творога, в том числе с поливкой, соусом</t>
  </si>
  <si>
    <t xml:space="preserve">Блюда из мяса (рубленные), в том числе с соусом </t>
  </si>
  <si>
    <t>Блюда из рыбы (рубленные), в том числе с соусом</t>
  </si>
  <si>
    <t xml:space="preserve">Блюда из мяса птицы (рубленные) </t>
  </si>
  <si>
    <t>Блюда из рыбы (рубленые)</t>
  </si>
  <si>
    <t>Шницель мясной</t>
  </si>
  <si>
    <t>Порционное блюдо (сыр, масло)</t>
  </si>
  <si>
    <t>Блюда из рыбы  с крупами, овощами, картофелем (в том числе с подгарнировкой из свежих овощей, салатов)</t>
  </si>
  <si>
    <t>Поливки, соуса</t>
  </si>
  <si>
    <t>блюда из печени, печени и мяса (рубленые), в том числе с  соусом</t>
  </si>
  <si>
    <t>Блюда (гарниры) из круп,бобовых, макаронных изделий (в том числе с подгарнировкой из свежих овощей, салатов или с соусом)</t>
  </si>
  <si>
    <t>Соусы, поливки</t>
  </si>
  <si>
    <t>Гарниры (блюда) овощные</t>
  </si>
  <si>
    <t>Блюда из печени с крупами, овощами, картофелем (в том числе с подгарнировкой из свежих овощей, салатов)</t>
  </si>
  <si>
    <t>Блюдаа из птицы (рубленные)</t>
  </si>
  <si>
    <t>Кондитерские изделия(пастила, мармелад, итд)  в индивидуальной упаковке</t>
  </si>
  <si>
    <t>Блюда из птицы с крупами, овощами, картофелем (в том числе с подгарнировкой из свежих овощей, салатов)</t>
  </si>
  <si>
    <t>Кондитерские изделия (пастила, мармелад, итд) в индивидуальной упаковке</t>
  </si>
  <si>
    <t>Блюда из мяса с крупами, овощами, картофелем (в том числе с подгарнировкой из свежих овощей, салатов)</t>
  </si>
  <si>
    <t>Овощи консервированные, подгарнировка</t>
  </si>
  <si>
    <t>Блюда из мяса, порционные или мелкопорционные, в том числе с  соусом</t>
  </si>
  <si>
    <t xml:space="preserve">Блда из птицы (рубленные) </t>
  </si>
  <si>
    <t>Блюда/гарниры  из картофеля  (в том числе с подгарнировкой из свежих овощей, салатов)</t>
  </si>
  <si>
    <t>Блюда/гарниры  из овошей</t>
  </si>
  <si>
    <t>Котлета рыбная (минтай)</t>
  </si>
  <si>
    <t>234М/иоп</t>
  </si>
  <si>
    <t>260М/иоп</t>
  </si>
  <si>
    <t>Гуляш из говядины</t>
  </si>
  <si>
    <t>203М/иоп</t>
  </si>
  <si>
    <t>Блюда из круп, макарон, в т.ч.с сыром, творогом</t>
  </si>
  <si>
    <t>268М/иоп</t>
  </si>
  <si>
    <t>Макаронные изделия отварные с сыром 140/10</t>
  </si>
  <si>
    <t>Кондитеерское изделие (пастила, мармелад, итд)</t>
  </si>
  <si>
    <t xml:space="preserve">Вариант типового десятидневного меню  для обучающихся общеобразовательных организаций Ростовской области (возраст 7-10 лет). </t>
  </si>
  <si>
    <t>Примечание. Рекомендуется на каждый прием пищи выдавать салфетку влажную гигиеническую</t>
  </si>
  <si>
    <t>Использованная литература: Сборник рецептур на продукцию для обучающихся во всех образовательных учреждениях Могильный М.П. изд. ДеЛи плюс, 2017г.</t>
  </si>
  <si>
    <t>198 К</t>
  </si>
  <si>
    <t>Каша пшенная с курагой</t>
  </si>
  <si>
    <t>194 К</t>
  </si>
  <si>
    <t>Каша манная с яблоками</t>
  </si>
  <si>
    <t>Вариант 1</t>
  </si>
  <si>
    <t>Вариант 2</t>
  </si>
  <si>
    <t>Отвар из шиповника</t>
  </si>
  <si>
    <t>Глинтвейн</t>
  </si>
  <si>
    <t>Фрукты (киви)</t>
  </si>
  <si>
    <t>Фрукты (банан)</t>
  </si>
  <si>
    <t>Винегрет с сельдью</t>
  </si>
  <si>
    <t>Салат фруктовый</t>
  </si>
  <si>
    <t>Щи из свежей капусты</t>
  </si>
  <si>
    <t>Суп овощной</t>
  </si>
  <si>
    <t>Шницель мясной (говядина)</t>
  </si>
  <si>
    <t>Каша гречневая рассыпчатая</t>
  </si>
  <si>
    <t>Вариант 3</t>
  </si>
  <si>
    <t>Каша перловая рассыпчатая</t>
  </si>
  <si>
    <t>Напиток витаминный</t>
  </si>
  <si>
    <t>Батон йодированный</t>
  </si>
  <si>
    <t>213 М</t>
  </si>
  <si>
    <t>Омлет с запеченным картофелем 150/5</t>
  </si>
  <si>
    <t>232 К</t>
  </si>
  <si>
    <t>Омлет, с сыром запеченный</t>
  </si>
  <si>
    <t>Кукуруза сахарная консервированная</t>
  </si>
  <si>
    <t>Чай с молоком</t>
  </si>
  <si>
    <t>Курабье с орехами</t>
  </si>
  <si>
    <t>Кекс с орехами</t>
  </si>
  <si>
    <t xml:space="preserve">Варианты реализации типового десятидневного меню  для обучающихся общеобразовательных организаций Ростовской области (возраст 7-10 лет). </t>
  </si>
  <si>
    <t>482 К</t>
  </si>
  <si>
    <t>37 М</t>
  </si>
  <si>
    <t>87 М</t>
  </si>
  <si>
    <t>305 К</t>
  </si>
  <si>
    <t xml:space="preserve">Тефтели из говядины </t>
  </si>
  <si>
    <t>Соус</t>
  </si>
  <si>
    <t>341 К</t>
  </si>
  <si>
    <t>Кисель из вишни</t>
  </si>
  <si>
    <t>418 К</t>
  </si>
  <si>
    <t>Кофейный напиток злаковый на молоке</t>
  </si>
  <si>
    <t>527 К</t>
  </si>
  <si>
    <t>82 К</t>
  </si>
  <si>
    <t>Салат из свеклы с растительным маслом</t>
  </si>
  <si>
    <t>86 К</t>
  </si>
  <si>
    <t>Салат из соленых огурцов с луком</t>
  </si>
  <si>
    <t>Суп картофельный с горохом</t>
  </si>
  <si>
    <t>140 К</t>
  </si>
  <si>
    <t>Суп картофельный с фрикадельками</t>
  </si>
  <si>
    <t>Рыба припущенная в молоке, котлеты картофельные 80/150</t>
  </si>
  <si>
    <t>Кнели рыбные отварные (пикша) с соусом молочным, картофельное пюре</t>
  </si>
  <si>
    <t xml:space="preserve">255 К,                368 К -соус           354 К </t>
  </si>
  <si>
    <t>253 К,                 169 К</t>
  </si>
  <si>
    <t>388 М</t>
  </si>
  <si>
    <t>Напиток из плодов шиповника</t>
  </si>
  <si>
    <t>454 К</t>
  </si>
  <si>
    <t xml:space="preserve">Компот из плодов сухих (чернослив) </t>
  </si>
  <si>
    <t>368 К</t>
  </si>
  <si>
    <t>308 К</t>
  </si>
  <si>
    <t>278 М</t>
  </si>
  <si>
    <t>Тефтели из говядины</t>
  </si>
  <si>
    <t>125 М</t>
  </si>
  <si>
    <t>Картофель отварной с зеленью</t>
  </si>
  <si>
    <t>169 К</t>
  </si>
  <si>
    <t>Котлеты картофельные</t>
  </si>
  <si>
    <t>38 К</t>
  </si>
  <si>
    <t>Перец сладкий порционный</t>
  </si>
  <si>
    <t>Огурцы свежие порционные</t>
  </si>
  <si>
    <t>Пастила</t>
  </si>
  <si>
    <t>Зефир</t>
  </si>
  <si>
    <t>420 К</t>
  </si>
  <si>
    <t>Чай с сахаром</t>
  </si>
  <si>
    <t>54 М</t>
  </si>
  <si>
    <t>Салат из свеклы с орехами</t>
  </si>
  <si>
    <t>45 М</t>
  </si>
  <si>
    <t>Салат из белокочанной капусты</t>
  </si>
  <si>
    <t>Суп картофельный с рисом200/10</t>
  </si>
  <si>
    <t>135 К</t>
  </si>
  <si>
    <t>Суп картофельный с фасолью</t>
  </si>
  <si>
    <t>309 К</t>
  </si>
  <si>
    <t xml:space="preserve">Биточки рубленные из курицы </t>
  </si>
  <si>
    <t>Грудки куриные,тушённые в сметанном соусе с макаронами отварными</t>
  </si>
  <si>
    <t>290М 330М 309М</t>
  </si>
  <si>
    <t xml:space="preserve">Курица в сырном соусе, с рисом отварным </t>
  </si>
  <si>
    <t>322 К,                    304М</t>
  </si>
  <si>
    <t>Нектар фруктовый</t>
  </si>
  <si>
    <t>Сок ягодный</t>
  </si>
  <si>
    <t>243 К</t>
  </si>
  <si>
    <t>Сырники из творога</t>
  </si>
  <si>
    <t xml:space="preserve">371 К </t>
  </si>
  <si>
    <t>Молоко сгущенное</t>
  </si>
  <si>
    <t>Пудинг из творога запеченный</t>
  </si>
  <si>
    <t>382 М</t>
  </si>
  <si>
    <t>Какао с молоком</t>
  </si>
  <si>
    <t>415 К</t>
  </si>
  <si>
    <t>Какао-напиток на молоке</t>
  </si>
  <si>
    <t>Фрукты (Яблоки)</t>
  </si>
  <si>
    <t>29 М</t>
  </si>
  <si>
    <t>Салат из сырых овощей</t>
  </si>
  <si>
    <t>59 К</t>
  </si>
  <si>
    <t>Салат из моркови с сахаром со сметаной</t>
  </si>
  <si>
    <t>82 М</t>
  </si>
  <si>
    <t>Борщ из свежей капусты с картофелем и сметаной</t>
  </si>
  <si>
    <t>131 К</t>
  </si>
  <si>
    <t>255 М</t>
  </si>
  <si>
    <t>Печень по-строгановски40/40</t>
  </si>
  <si>
    <t>429 К</t>
  </si>
  <si>
    <t>Кисель яблочный</t>
  </si>
  <si>
    <t>449 К</t>
  </si>
  <si>
    <t xml:space="preserve">Компот из плодов свежих </t>
  </si>
  <si>
    <t>277 К</t>
  </si>
  <si>
    <t>Говядина в кисло-сладком соусе 40/40</t>
  </si>
  <si>
    <t>250 М</t>
  </si>
  <si>
    <t>Помидоры свежие порционные</t>
  </si>
  <si>
    <t>Перец сладкий свежий порционный</t>
  </si>
  <si>
    <t>465 К</t>
  </si>
  <si>
    <t>434 (начинка рец 416)</t>
  </si>
  <si>
    <t>Рулет ореховый пониженной калорийности</t>
  </si>
  <si>
    <t>519 К</t>
  </si>
  <si>
    <t>Кекс ореховый с апельсинами</t>
  </si>
  <si>
    <t>Нарезка овощная</t>
  </si>
  <si>
    <t>43 К</t>
  </si>
  <si>
    <t>Салат витаминный с растительным маслом</t>
  </si>
  <si>
    <t>104 М</t>
  </si>
  <si>
    <t>Суп картофельный с рыбными фрикадельками</t>
  </si>
  <si>
    <t>101 М</t>
  </si>
  <si>
    <t>Суп рыбный</t>
  </si>
  <si>
    <t>451 К</t>
  </si>
  <si>
    <t>Компот из свежих яблок 180/11</t>
  </si>
  <si>
    <t>Компот из сухофруктов 180/11</t>
  </si>
  <si>
    <t>234 М</t>
  </si>
  <si>
    <t>Котлета рыбная (горбуша)</t>
  </si>
  <si>
    <t>250 К</t>
  </si>
  <si>
    <t>Суфле рыбное</t>
  </si>
  <si>
    <t>166 К</t>
  </si>
  <si>
    <t>Картофель запеченный в сметанном соусе</t>
  </si>
  <si>
    <t>351 К</t>
  </si>
  <si>
    <t xml:space="preserve">Картофель по-деревенски </t>
  </si>
  <si>
    <t>419 К</t>
  </si>
  <si>
    <t>Кофейный напиток из цикория с молоком</t>
  </si>
  <si>
    <t xml:space="preserve">Винегрет с сельдью </t>
  </si>
  <si>
    <t>126 К</t>
  </si>
  <si>
    <t>Суп-пюре из цветной капусты</t>
  </si>
  <si>
    <t>123 К</t>
  </si>
  <si>
    <t>Рассольник домашний</t>
  </si>
  <si>
    <t>260 М</t>
  </si>
  <si>
    <t>Гуляш из говядины 40/40</t>
  </si>
  <si>
    <t>143 М</t>
  </si>
  <si>
    <t>Рагу из овощей</t>
  </si>
  <si>
    <t>172 К</t>
  </si>
  <si>
    <t>Крокеты из моркови с изюмом</t>
  </si>
  <si>
    <t>224 М</t>
  </si>
  <si>
    <t xml:space="preserve">Запеканка творожно-морковная </t>
  </si>
  <si>
    <t>240 К</t>
  </si>
  <si>
    <t>Фрукты (апельсин)</t>
  </si>
  <si>
    <t>75 К</t>
  </si>
  <si>
    <t>Салат из редиса и огурцов</t>
  </si>
  <si>
    <t>109 К</t>
  </si>
  <si>
    <t>Салат Фруктовый</t>
  </si>
  <si>
    <t>157 К</t>
  </si>
  <si>
    <t>Щи из свежей капусты со сметаной 200/10</t>
  </si>
  <si>
    <t xml:space="preserve">Блюда из птицы (рубленные) </t>
  </si>
  <si>
    <t>218 К</t>
  </si>
  <si>
    <t>Пюре из бобовых</t>
  </si>
  <si>
    <t>428 К</t>
  </si>
  <si>
    <t>Кисель фруктовый</t>
  </si>
  <si>
    <t>Печень по-строгановски, с картофельным пюре</t>
  </si>
  <si>
    <t>255 М                128 М</t>
  </si>
  <si>
    <t>Оладьи из печени с морковью с картофелем печеным</t>
  </si>
  <si>
    <t>434 М(начинка471 М)</t>
  </si>
  <si>
    <t>Пирожок с вишневой начинкой пониженной калорийности</t>
  </si>
  <si>
    <t>559 К</t>
  </si>
  <si>
    <t>Ватрушка с творогом</t>
  </si>
  <si>
    <t>66 К</t>
  </si>
  <si>
    <t>Салат из овощей с кукурузой</t>
  </si>
  <si>
    <t>132 К</t>
  </si>
  <si>
    <t>258 К</t>
  </si>
  <si>
    <t>Фрикадельки рыбные (горбуша)</t>
  </si>
  <si>
    <t xml:space="preserve">Фрикадельки мясные </t>
  </si>
  <si>
    <t>Печень тушеная в соусе</t>
  </si>
  <si>
    <t>261 М</t>
  </si>
  <si>
    <t xml:space="preserve">Фасоль отварная с луком </t>
  </si>
  <si>
    <t>308 М</t>
  </si>
  <si>
    <t xml:space="preserve">Каша пшенная рассыпчатая </t>
  </si>
  <si>
    <t>218 М</t>
  </si>
  <si>
    <t>Вареники ленивые отварные</t>
  </si>
  <si>
    <t>Лапшевник с творогом</t>
  </si>
  <si>
    <t>208 м</t>
  </si>
  <si>
    <t>Салат из квашеной капусты</t>
  </si>
  <si>
    <t>47 М</t>
  </si>
  <si>
    <t>Перец сладкий</t>
  </si>
  <si>
    <t>Помидор свежий</t>
  </si>
  <si>
    <t>Макароны отварные</t>
  </si>
  <si>
    <t>Котлеты рубленые из птицы</t>
  </si>
  <si>
    <t>318 К</t>
  </si>
  <si>
    <t xml:space="preserve">Биточки рубленые куриные </t>
  </si>
  <si>
    <t>Икра овощная</t>
  </si>
  <si>
    <t>74 К</t>
  </si>
  <si>
    <t>Икра кабачковая</t>
  </si>
  <si>
    <t>73 К</t>
  </si>
  <si>
    <t>108 М</t>
  </si>
  <si>
    <t>Борщ с фасолью и картофелем</t>
  </si>
  <si>
    <t>85 М</t>
  </si>
  <si>
    <t>Борщ зеленый</t>
  </si>
  <si>
    <t>Макаронник с мясом</t>
  </si>
  <si>
    <t>285 М</t>
  </si>
  <si>
    <t>Рулет картофельный с мясом</t>
  </si>
  <si>
    <t>284 М</t>
  </si>
  <si>
    <t>Нектар</t>
  </si>
  <si>
    <t>Мюсли с молоком</t>
  </si>
  <si>
    <t>179 М</t>
  </si>
  <si>
    <t>Каша вязкая с тыквой</t>
  </si>
  <si>
    <t>176 М</t>
  </si>
  <si>
    <t xml:space="preserve">Чай с лимоном </t>
  </si>
  <si>
    <t>Чай с шиповником</t>
  </si>
  <si>
    <t>Фрукты (яблоко)</t>
  </si>
  <si>
    <t>Салат "Летний"</t>
  </si>
  <si>
    <t>34 М</t>
  </si>
  <si>
    <t>Салат "Вестна"</t>
  </si>
  <si>
    <t>28 М</t>
  </si>
  <si>
    <t>Суп картофельный с клецками (на курином бульоне)</t>
  </si>
  <si>
    <t>Рассольник</t>
  </si>
  <si>
    <t>94 М</t>
  </si>
  <si>
    <t>Рис с горошком</t>
  </si>
  <si>
    <t>357 К</t>
  </si>
  <si>
    <t>Кисель клюквенный</t>
  </si>
  <si>
    <t>Компот из кураги</t>
  </si>
  <si>
    <t>453 К</t>
  </si>
  <si>
    <t>430 К</t>
  </si>
  <si>
    <t>Соус сырный</t>
  </si>
  <si>
    <t>370 К</t>
  </si>
  <si>
    <t>363 К</t>
  </si>
  <si>
    <t>220 М</t>
  </si>
  <si>
    <t>473 К</t>
  </si>
  <si>
    <t>342М</t>
  </si>
  <si>
    <t>421 К</t>
  </si>
  <si>
    <t xml:space="preserve">                                                            Сборник рецептур блюд и кулинарных изделий для обучающихся  образовательных учреждениях Кучма В.Р. изд.  Научный центр здоровья детей, 2016г.</t>
  </si>
  <si>
    <t>Рецептуры с пометкой /иоп- рецептуры на основе нижекуказанных справочников, со сниженным содержанием жиров, соли, сахара</t>
  </si>
  <si>
    <t>Хлеб пшеничный 30</t>
  </si>
  <si>
    <t>Рыба, тушённая с овощами, (горбуша) 90/100</t>
  </si>
</sst>
</file>

<file path=xl/styles.xml><?xml version="1.0" encoding="utf-8"?>
<styleSheet xmlns="http://schemas.openxmlformats.org/spreadsheetml/2006/main">
  <numFmts count="4">
    <numFmt numFmtId="180" formatCode="#,##0.0"/>
    <numFmt numFmtId="181" formatCode="0.0"/>
    <numFmt numFmtId="182" formatCode="0.0%"/>
    <numFmt numFmtId="188" formatCode="0.0000"/>
  </numFmts>
  <fonts count="19">
    <font>
      <sz val="10"/>
      <color theme="1"/>
      <name val="Calibri"/>
      <family val="2"/>
      <charset val="204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2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5" fillId="2" borderId="1" xfId="0" applyFont="1" applyFill="1" applyBorder="1"/>
    <xf numFmtId="0" fontId="1" fillId="3" borderId="1" xfId="0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/>
    </xf>
    <xf numFmtId="10" fontId="2" fillId="3" borderId="5" xfId="0" applyNumberFormat="1" applyFont="1" applyFill="1" applyBorder="1" applyAlignment="1">
      <alignment horizontal="center" vertical="center"/>
    </xf>
    <xf numFmtId="9" fontId="2" fillId="5" borderId="6" xfId="0" applyNumberFormat="1" applyFont="1" applyFill="1" applyBorder="1" applyAlignment="1">
      <alignment horizontal="center"/>
    </xf>
    <xf numFmtId="1" fontId="7" fillId="0" borderId="2" xfId="0" applyNumberFormat="1" applyFont="1" applyBorder="1"/>
    <xf numFmtId="180" fontId="7" fillId="0" borderId="2" xfId="0" applyNumberFormat="1" applyFont="1" applyBorder="1"/>
    <xf numFmtId="0" fontId="7" fillId="0" borderId="4" xfId="0" applyFont="1" applyBorder="1"/>
    <xf numFmtId="0" fontId="1" fillId="3" borderId="0" xfId="0" applyFont="1" applyFill="1" applyAlignment="1">
      <alignment horizontal="right" vertic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0" borderId="0" xfId="0" applyFont="1"/>
    <xf numFmtId="181" fontId="8" fillId="5" borderId="4" xfId="0" applyNumberFormat="1" applyFont="1" applyFill="1" applyBorder="1" applyAlignment="1">
      <alignment horizontal="center"/>
    </xf>
    <xf numFmtId="181" fontId="2" fillId="5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6" fillId="0" borderId="1" xfId="0" applyFont="1" applyBorder="1"/>
    <xf numFmtId="10" fontId="6" fillId="0" borderId="1" xfId="0" applyNumberFormat="1" applyFont="1" applyBorder="1"/>
    <xf numFmtId="0" fontId="6" fillId="0" borderId="4" xfId="0" applyFont="1" applyBorder="1"/>
    <xf numFmtId="10" fontId="6" fillId="0" borderId="4" xfId="0" applyNumberFormat="1" applyFont="1" applyBorder="1"/>
    <xf numFmtId="0" fontId="5" fillId="2" borderId="1" xfId="0" applyFont="1" applyFill="1" applyBorder="1" applyAlignment="1">
      <alignment horizontal="center"/>
    </xf>
    <xf numFmtId="0" fontId="5" fillId="6" borderId="7" xfId="0" applyFont="1" applyFill="1" applyBorder="1" applyAlignment="1"/>
    <xf numFmtId="0" fontId="5" fillId="6" borderId="2" xfId="0" applyFont="1" applyFill="1" applyBorder="1" applyAlignment="1"/>
    <xf numFmtId="0" fontId="5" fillId="6" borderId="1" xfId="0" applyFont="1" applyFill="1" applyBorder="1"/>
    <xf numFmtId="0" fontId="5" fillId="0" borderId="0" xfId="0" applyFont="1"/>
    <xf numFmtId="0" fontId="10" fillId="0" borderId="0" xfId="0" applyFont="1"/>
    <xf numFmtId="0" fontId="0" fillId="0" borderId="1" xfId="0" applyBorder="1" applyAlignment="1">
      <alignment wrapText="1"/>
    </xf>
    <xf numFmtId="0" fontId="5" fillId="6" borderId="1" xfId="0" applyFont="1" applyFill="1" applyBorder="1" applyAlignment="1"/>
    <xf numFmtId="0" fontId="10" fillId="0" borderId="1" xfId="0" applyFont="1" applyBorder="1"/>
    <xf numFmtId="0" fontId="11" fillId="7" borderId="1" xfId="0" applyFont="1" applyFill="1" applyBorder="1"/>
    <xf numFmtId="2" fontId="0" fillId="0" borderId="1" xfId="0" applyNumberFormat="1" applyBorder="1"/>
    <xf numFmtId="182" fontId="2" fillId="5" borderId="6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3" xfId="0" applyBorder="1"/>
    <xf numFmtId="2" fontId="5" fillId="2" borderId="1" xfId="0" applyNumberFormat="1" applyFont="1" applyFill="1" applyBorder="1"/>
    <xf numFmtId="2" fontId="5" fillId="6" borderId="1" xfId="0" applyNumberFormat="1" applyFont="1" applyFill="1" applyBorder="1"/>
    <xf numFmtId="2" fontId="0" fillId="0" borderId="0" xfId="0" applyNumberFormat="1"/>
    <xf numFmtId="2" fontId="0" fillId="0" borderId="2" xfId="0" applyNumberFormat="1" applyBorder="1"/>
    <xf numFmtId="2" fontId="0" fillId="6" borderId="1" xfId="0" applyNumberFormat="1" applyFill="1" applyBorder="1"/>
    <xf numFmtId="2" fontId="5" fillId="8" borderId="1" xfId="0" applyNumberFormat="1" applyFont="1" applyFill="1" applyBorder="1"/>
    <xf numFmtId="0" fontId="5" fillId="2" borderId="3" xfId="0" applyFont="1" applyFill="1" applyBorder="1"/>
    <xf numFmtId="0" fontId="0" fillId="2" borderId="3" xfId="0" applyFill="1" applyBorder="1"/>
    <xf numFmtId="0" fontId="5" fillId="0" borderId="8" xfId="0" applyFont="1" applyBorder="1"/>
    <xf numFmtId="0" fontId="3" fillId="0" borderId="1" xfId="0" applyFont="1" applyBorder="1" applyAlignment="1">
      <alignment vertical="center"/>
    </xf>
    <xf numFmtId="0" fontId="0" fillId="9" borderId="1" xfId="0" applyFill="1" applyBorder="1"/>
    <xf numFmtId="0" fontId="12" fillId="9" borderId="1" xfId="0" applyFont="1" applyFill="1" applyBorder="1" applyAlignment="1">
      <alignment horizontal="left" vertical="center" wrapText="1"/>
    </xf>
    <xf numFmtId="0" fontId="12" fillId="9" borderId="0" xfId="0" applyFont="1" applyFill="1"/>
    <xf numFmtId="0" fontId="12" fillId="9" borderId="3" xfId="0" applyFont="1" applyFill="1" applyBorder="1" applyAlignment="1">
      <alignment horizontal="left" vertical="center" wrapText="1"/>
    </xf>
    <xf numFmtId="0" fontId="12" fillId="9" borderId="8" xfId="0" applyFont="1" applyFill="1" applyBorder="1" applyAlignment="1">
      <alignment horizontal="left" vertical="center" wrapText="1"/>
    </xf>
    <xf numFmtId="0" fontId="10" fillId="9" borderId="1" xfId="0" applyFont="1" applyFill="1" applyBorder="1"/>
    <xf numFmtId="0" fontId="13" fillId="9" borderId="1" xfId="0" applyFont="1" applyFill="1" applyBorder="1" applyAlignment="1">
      <alignment horizontal="left" vertical="center" wrapText="1"/>
    </xf>
    <xf numFmtId="0" fontId="13" fillId="9" borderId="0" xfId="0" applyFont="1" applyFill="1"/>
    <xf numFmtId="0" fontId="13" fillId="9" borderId="3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3" xfId="0" applyFont="1" applyBorder="1"/>
    <xf numFmtId="0" fontId="4" fillId="7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4" fillId="7" borderId="1" xfId="0" applyFont="1" applyFill="1" applyBorder="1" applyAlignment="1">
      <alignment wrapText="1"/>
    </xf>
    <xf numFmtId="0" fontId="15" fillId="7" borderId="1" xfId="0" applyFont="1" applyFill="1" applyBorder="1" applyAlignment="1"/>
    <xf numFmtId="0" fontId="14" fillId="0" borderId="1" xfId="0" applyFont="1" applyBorder="1" applyAlignment="1"/>
    <xf numFmtId="0" fontId="14" fillId="0" borderId="0" xfId="0" applyFont="1" applyAlignment="1"/>
    <xf numFmtId="0" fontId="14" fillId="0" borderId="0" xfId="0" applyFont="1" applyAlignment="1">
      <alignment horizontal="left"/>
    </xf>
    <xf numFmtId="4" fontId="5" fillId="2" borderId="1" xfId="0" applyNumberFormat="1" applyFont="1" applyFill="1" applyBorder="1"/>
    <xf numFmtId="0" fontId="16" fillId="7" borderId="1" xfId="0" applyFont="1" applyFill="1" applyBorder="1"/>
    <xf numFmtId="0" fontId="13" fillId="9" borderId="9" xfId="0" applyFont="1" applyFill="1" applyBorder="1" applyAlignment="1">
      <alignment horizontal="left" vertical="center" wrapText="1"/>
    </xf>
    <xf numFmtId="0" fontId="14" fillId="0" borderId="10" xfId="0" applyFont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2" fontId="17" fillId="0" borderId="1" xfId="0" applyNumberFormat="1" applyFont="1" applyBorder="1"/>
    <xf numFmtId="2" fontId="17" fillId="0" borderId="2" xfId="0" applyNumberFormat="1" applyFont="1" applyBorder="1"/>
    <xf numFmtId="0" fontId="17" fillId="7" borderId="1" xfId="0" applyFont="1" applyFill="1" applyBorder="1"/>
    <xf numFmtId="0" fontId="17" fillId="0" borderId="3" xfId="0" applyFont="1" applyBorder="1" applyAlignment="1">
      <alignment wrapText="1"/>
    </xf>
    <xf numFmtId="2" fontId="17" fillId="0" borderId="3" xfId="0" applyNumberFormat="1" applyFont="1" applyBorder="1"/>
    <xf numFmtId="0" fontId="12" fillId="9" borderId="0" xfId="0" applyFont="1" applyFill="1" applyBorder="1" applyAlignment="1">
      <alignment horizontal="left" vertical="center" wrapText="1"/>
    </xf>
    <xf numFmtId="188" fontId="0" fillId="0" borderId="0" xfId="0" applyNumberFormat="1"/>
    <xf numFmtId="1" fontId="0" fillId="0" borderId="1" xfId="0" applyNumberFormat="1" applyBorder="1"/>
    <xf numFmtId="0" fontId="1" fillId="3" borderId="7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right" vertical="center"/>
    </xf>
    <xf numFmtId="0" fontId="1" fillId="5" borderId="13" xfId="0" applyFont="1" applyFill="1" applyBorder="1" applyAlignment="1">
      <alignment horizontal="right" vertical="center"/>
    </xf>
    <xf numFmtId="0" fontId="1" fillId="5" borderId="11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right" vertical="center"/>
    </xf>
    <xf numFmtId="0" fontId="1" fillId="5" borderId="12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8000"/>
  </sheetPr>
  <dimension ref="A1:W220"/>
  <sheetViews>
    <sheetView tabSelected="1" zoomScale="84" zoomScaleNormal="84" workbookViewId="0">
      <pane ySplit="4" topLeftCell="A5" activePane="bottomLeft" state="frozen"/>
      <selection pane="bottomLeft" activeCell="B14" sqref="B14:C14"/>
    </sheetView>
  </sheetViews>
  <sheetFormatPr defaultColWidth="11.42578125" defaultRowHeight="12.75"/>
  <cols>
    <col min="1" max="1" width="34.28515625" customWidth="1"/>
    <col min="3" max="3" width="37.7109375" customWidth="1"/>
    <col min="5" max="7" width="11.85546875" bestFit="1" customWidth="1"/>
    <col min="8" max="8" width="15" customWidth="1"/>
    <col min="9" max="10" width="11.85546875" bestFit="1" customWidth="1"/>
    <col min="11" max="11" width="12.85546875" bestFit="1" customWidth="1"/>
    <col min="12" max="12" width="11.85546875" bestFit="1" customWidth="1"/>
    <col min="13" max="14" width="12.85546875" bestFit="1" customWidth="1"/>
    <col min="15" max="16" width="11.85546875" bestFit="1" customWidth="1"/>
    <col min="17" max="17" width="14.140625" bestFit="1" customWidth="1"/>
  </cols>
  <sheetData>
    <row r="1" spans="1:17" ht="18.75">
      <c r="B1" s="123" t="s">
        <v>246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12.75" customHeight="1">
      <c r="A3" s="115" t="s">
        <v>196</v>
      </c>
      <c r="B3" s="116" t="s">
        <v>10</v>
      </c>
      <c r="C3" s="118" t="s">
        <v>11</v>
      </c>
      <c r="D3" s="118" t="s">
        <v>12</v>
      </c>
      <c r="E3" s="112" t="s">
        <v>13</v>
      </c>
      <c r="F3" s="113"/>
      <c r="G3" s="114"/>
      <c r="H3" s="120" t="s">
        <v>14</v>
      </c>
      <c r="I3" s="112" t="s">
        <v>15</v>
      </c>
      <c r="J3" s="113"/>
      <c r="K3" s="114"/>
      <c r="L3" s="112" t="s">
        <v>16</v>
      </c>
      <c r="M3" s="113"/>
      <c r="N3" s="113"/>
      <c r="O3" s="113"/>
      <c r="P3" s="114"/>
      <c r="Q3" s="28"/>
    </row>
    <row r="4" spans="1:17" ht="15" customHeight="1">
      <c r="A4" s="115"/>
      <c r="B4" s="117"/>
      <c r="C4" s="119"/>
      <c r="D4" s="119"/>
      <c r="E4" s="28" t="s">
        <v>17</v>
      </c>
      <c r="F4" s="28" t="s">
        <v>18</v>
      </c>
      <c r="G4" s="28" t="s">
        <v>19</v>
      </c>
      <c r="H4" s="120"/>
      <c r="I4" s="28" t="s">
        <v>20</v>
      </c>
      <c r="J4" s="28" t="s">
        <v>21</v>
      </c>
      <c r="K4" s="28" t="s">
        <v>22</v>
      </c>
      <c r="L4" s="28" t="s">
        <v>23</v>
      </c>
      <c r="M4" s="28" t="s">
        <v>24</v>
      </c>
      <c r="N4" s="28" t="s">
        <v>25</v>
      </c>
      <c r="O4" s="28" t="s">
        <v>26</v>
      </c>
      <c r="P4" s="28" t="s">
        <v>27</v>
      </c>
      <c r="Q4" s="28" t="s">
        <v>28</v>
      </c>
    </row>
    <row r="5" spans="1:17" ht="15" customHeight="1">
      <c r="A5" s="52"/>
      <c r="B5" s="33" t="s">
        <v>9</v>
      </c>
      <c r="C5" s="3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52"/>
      <c r="B6" s="121" t="s">
        <v>0</v>
      </c>
      <c r="C6" s="12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5.5">
      <c r="A7" s="53" t="s">
        <v>198</v>
      </c>
      <c r="B7" s="1" t="s">
        <v>142</v>
      </c>
      <c r="C7" s="1" t="s">
        <v>29</v>
      </c>
      <c r="D7" s="85">
        <v>200</v>
      </c>
      <c r="E7" s="38">
        <v>5.7249999999999996</v>
      </c>
      <c r="F7" s="38">
        <v>4.7350000000000003</v>
      </c>
      <c r="G7" s="38">
        <v>20.931999999999999</v>
      </c>
      <c r="H7" s="38">
        <v>150.148</v>
      </c>
      <c r="I7" s="38">
        <v>5.8000000000000003E-2</v>
      </c>
      <c r="J7" s="38">
        <v>0.72599999999999998</v>
      </c>
      <c r="K7" s="38">
        <v>20.100000000000001</v>
      </c>
      <c r="L7" s="38">
        <v>0.32</v>
      </c>
      <c r="M7" s="38">
        <v>149.47999999999999</v>
      </c>
      <c r="N7" s="38">
        <v>126.9</v>
      </c>
      <c r="O7" s="38">
        <v>20.14</v>
      </c>
      <c r="P7" s="38">
        <v>0.44800000000000001</v>
      </c>
      <c r="Q7" s="38">
        <v>35.619999999999997</v>
      </c>
    </row>
    <row r="8" spans="1:17" ht="38.25">
      <c r="A8" s="53" t="s">
        <v>210</v>
      </c>
      <c r="B8" s="1" t="s">
        <v>30</v>
      </c>
      <c r="C8" s="1" t="s">
        <v>194</v>
      </c>
      <c r="D8" s="85">
        <v>200</v>
      </c>
      <c r="E8" s="38"/>
      <c r="F8" s="38"/>
      <c r="G8" s="38">
        <v>11.978999999999999</v>
      </c>
      <c r="H8" s="38">
        <v>47.892000000000003</v>
      </c>
      <c r="I8" s="38">
        <v>1E-3</v>
      </c>
      <c r="J8" s="38">
        <v>0.1</v>
      </c>
      <c r="K8" s="38"/>
      <c r="L8" s="38"/>
      <c r="M8" s="38">
        <v>4.95</v>
      </c>
      <c r="N8" s="38">
        <v>8.24</v>
      </c>
      <c r="O8" s="38">
        <v>4.4000000000000004</v>
      </c>
      <c r="P8" s="38">
        <v>0.85599999999999998</v>
      </c>
      <c r="Q8" s="38"/>
    </row>
    <row r="9" spans="1:17">
      <c r="A9" s="53" t="s">
        <v>219</v>
      </c>
      <c r="B9" s="1" t="s">
        <v>143</v>
      </c>
      <c r="C9" s="1" t="s">
        <v>31</v>
      </c>
      <c r="D9" s="85">
        <v>20</v>
      </c>
      <c r="E9" s="38">
        <v>4.0933332309999999</v>
      </c>
      <c r="F9" s="38">
        <v>4.5999998850000008</v>
      </c>
      <c r="G9" s="38">
        <v>0.49333332099999999</v>
      </c>
      <c r="H9" s="38">
        <v>59.999998500000004</v>
      </c>
      <c r="I9" s="38">
        <v>6.6666665000000005E-3</v>
      </c>
      <c r="J9" s="38">
        <v>0.15999999600000001</v>
      </c>
      <c r="K9" s="38">
        <v>45.999998850000004</v>
      </c>
      <c r="L9" s="38">
        <v>9.9999997500000007E-2</v>
      </c>
      <c r="M9" s="38">
        <v>199.99999500000001</v>
      </c>
      <c r="N9" s="38">
        <v>127.99999680000001</v>
      </c>
      <c r="O9" s="38">
        <v>8.9999997750000009</v>
      </c>
      <c r="P9" s="38">
        <v>0.19999999500000001</v>
      </c>
      <c r="Q9" s="38">
        <v>51.599998710000008</v>
      </c>
    </row>
    <row r="10" spans="1:17">
      <c r="A10" s="53" t="s">
        <v>219</v>
      </c>
      <c r="B10" s="1" t="s">
        <v>144</v>
      </c>
      <c r="C10" s="1" t="s">
        <v>33</v>
      </c>
      <c r="D10" s="85">
        <v>10</v>
      </c>
      <c r="E10" s="38">
        <v>0.08</v>
      </c>
      <c r="F10" s="38">
        <v>7.25</v>
      </c>
      <c r="G10" s="38">
        <v>0.13</v>
      </c>
      <c r="H10" s="38">
        <v>66.09</v>
      </c>
      <c r="I10" s="38">
        <v>1E-3</v>
      </c>
      <c r="J10" s="38"/>
      <c r="K10" s="38">
        <v>40</v>
      </c>
      <c r="L10" s="38">
        <v>0.1</v>
      </c>
      <c r="M10" s="38">
        <v>2.4</v>
      </c>
      <c r="N10" s="38">
        <v>3</v>
      </c>
      <c r="O10" s="38"/>
      <c r="P10" s="38">
        <v>0.02</v>
      </c>
      <c r="Q10" s="38">
        <v>45</v>
      </c>
    </row>
    <row r="11" spans="1:17">
      <c r="A11" s="53" t="s">
        <v>200</v>
      </c>
      <c r="B11" s="1"/>
      <c r="C11" s="1" t="s">
        <v>6</v>
      </c>
      <c r="D11" s="85">
        <f t="shared" ref="D11:P11" si="0">D10*4</f>
        <v>40</v>
      </c>
      <c r="E11" s="38">
        <f t="shared" si="0"/>
        <v>0.32</v>
      </c>
      <c r="F11" s="38">
        <f t="shared" si="0"/>
        <v>29</v>
      </c>
      <c r="G11" s="38">
        <f t="shared" si="0"/>
        <v>0.52</v>
      </c>
      <c r="H11" s="38">
        <f t="shared" si="0"/>
        <v>264.36</v>
      </c>
      <c r="I11" s="38">
        <f t="shared" si="0"/>
        <v>4.0000000000000001E-3</v>
      </c>
      <c r="J11" s="38">
        <f t="shared" si="0"/>
        <v>0</v>
      </c>
      <c r="K11" s="38">
        <f t="shared" si="0"/>
        <v>160</v>
      </c>
      <c r="L11" s="38">
        <f t="shared" si="0"/>
        <v>0.4</v>
      </c>
      <c r="M11" s="38">
        <f t="shared" si="0"/>
        <v>9.6</v>
      </c>
      <c r="N11" s="38">
        <f t="shared" si="0"/>
        <v>12</v>
      </c>
      <c r="O11" s="38">
        <f t="shared" si="0"/>
        <v>0</v>
      </c>
      <c r="P11" s="38">
        <f t="shared" si="0"/>
        <v>0.08</v>
      </c>
      <c r="Q11" s="38"/>
    </row>
    <row r="12" spans="1:17">
      <c r="A12" s="53" t="s">
        <v>211</v>
      </c>
      <c r="B12" s="1"/>
      <c r="C12" s="1" t="s">
        <v>32</v>
      </c>
      <c r="D12" s="85">
        <v>150</v>
      </c>
      <c r="E12" s="38">
        <v>0.6</v>
      </c>
      <c r="F12" s="38">
        <v>0.6</v>
      </c>
      <c r="G12" s="38">
        <v>14.7</v>
      </c>
      <c r="H12" s="38">
        <v>70.5</v>
      </c>
      <c r="I12" s="38">
        <v>4.4999999999999998E-2</v>
      </c>
      <c r="J12" s="38">
        <v>15</v>
      </c>
      <c r="K12" s="38"/>
      <c r="L12" s="38">
        <v>0.3</v>
      </c>
      <c r="M12" s="38">
        <v>24</v>
      </c>
      <c r="N12" s="38">
        <v>16.5</v>
      </c>
      <c r="O12" s="38">
        <v>13.5</v>
      </c>
      <c r="P12" s="38">
        <v>3.3</v>
      </c>
      <c r="Q12" s="38">
        <v>45</v>
      </c>
    </row>
    <row r="13" spans="1:17">
      <c r="A13" s="54"/>
      <c r="B13" s="104" t="s">
        <v>34</v>
      </c>
      <c r="C13" s="104"/>
      <c r="D13" s="3">
        <f t="shared" ref="D13:Q13" si="1">SUM(D7:D12)</f>
        <v>620</v>
      </c>
      <c r="E13" s="42">
        <f t="shared" si="1"/>
        <v>10.818333231</v>
      </c>
      <c r="F13" s="42">
        <f t="shared" si="1"/>
        <v>46.184999885000003</v>
      </c>
      <c r="G13" s="42">
        <f t="shared" si="1"/>
        <v>48.754333321000004</v>
      </c>
      <c r="H13" s="42">
        <f t="shared" si="1"/>
        <v>658.98999850000007</v>
      </c>
      <c r="I13" s="42">
        <f t="shared" si="1"/>
        <v>0.1156666665</v>
      </c>
      <c r="J13" s="42">
        <f t="shared" si="1"/>
        <v>15.985999996</v>
      </c>
      <c r="K13" s="42">
        <f t="shared" si="1"/>
        <v>266.09999885000002</v>
      </c>
      <c r="L13" s="42">
        <f t="shared" si="1"/>
        <v>1.2199999975</v>
      </c>
      <c r="M13" s="42">
        <f t="shared" si="1"/>
        <v>390.42999499999996</v>
      </c>
      <c r="N13" s="42">
        <f t="shared" si="1"/>
        <v>294.63999680000001</v>
      </c>
      <c r="O13" s="42">
        <f t="shared" si="1"/>
        <v>47.039999774999998</v>
      </c>
      <c r="P13" s="42">
        <f t="shared" si="1"/>
        <v>4.9039999949999995</v>
      </c>
      <c r="Q13" s="42">
        <f t="shared" si="1"/>
        <v>177.21999871</v>
      </c>
    </row>
    <row r="14" spans="1:17">
      <c r="A14" s="54"/>
      <c r="B14" s="103" t="s">
        <v>1</v>
      </c>
      <c r="C14" s="111"/>
      <c r="D14" s="1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 ht="25.5">
      <c r="A15" s="53" t="s">
        <v>205</v>
      </c>
      <c r="B15" s="1" t="s">
        <v>145</v>
      </c>
      <c r="C15" s="1" t="s">
        <v>35</v>
      </c>
      <c r="D15" s="1">
        <v>60</v>
      </c>
      <c r="E15" s="38">
        <v>1.22</v>
      </c>
      <c r="F15" s="38">
        <v>3.0670000000000002</v>
      </c>
      <c r="G15" s="38">
        <v>6.46</v>
      </c>
      <c r="H15" s="38">
        <v>59.103000000000002</v>
      </c>
      <c r="I15" s="38">
        <v>2.3E-2</v>
      </c>
      <c r="J15" s="38">
        <v>28.3</v>
      </c>
      <c r="K15" s="38"/>
      <c r="L15" s="38">
        <v>1.4139999999999999</v>
      </c>
      <c r="M15" s="38">
        <v>31.92</v>
      </c>
      <c r="N15" s="38">
        <v>23.68</v>
      </c>
      <c r="O15" s="38">
        <v>12.96</v>
      </c>
      <c r="P15" s="38">
        <v>0.437</v>
      </c>
      <c r="Q15" s="38">
        <v>161.86000000000001</v>
      </c>
    </row>
    <row r="16" spans="1:17">
      <c r="A16" s="53" t="s">
        <v>206</v>
      </c>
      <c r="B16" s="1" t="s">
        <v>87</v>
      </c>
      <c r="C16" s="1" t="s">
        <v>36</v>
      </c>
      <c r="D16" s="1">
        <v>250</v>
      </c>
      <c r="E16" s="38">
        <v>2.0139999999999998</v>
      </c>
      <c r="F16" s="38">
        <v>5.165</v>
      </c>
      <c r="G16" s="38">
        <v>13.744</v>
      </c>
      <c r="H16" s="38">
        <v>110.485</v>
      </c>
      <c r="I16" s="38">
        <v>6.0999999999999999E-2</v>
      </c>
      <c r="J16" s="38">
        <v>22.1</v>
      </c>
      <c r="K16" s="38"/>
      <c r="L16" s="38">
        <v>2.42</v>
      </c>
      <c r="M16" s="38">
        <v>34.904000000000003</v>
      </c>
      <c r="N16" s="38">
        <v>52.064999999999998</v>
      </c>
      <c r="O16" s="38">
        <v>25.866</v>
      </c>
      <c r="P16" s="38">
        <v>1.212</v>
      </c>
      <c r="Q16" s="38">
        <v>225.4</v>
      </c>
    </row>
    <row r="17" spans="1:23" ht="25.5">
      <c r="A17" s="53" t="s">
        <v>214</v>
      </c>
      <c r="B17" s="1" t="s">
        <v>243</v>
      </c>
      <c r="C17" s="1" t="s">
        <v>193</v>
      </c>
      <c r="D17" s="1">
        <v>90</v>
      </c>
      <c r="E17" s="38">
        <v>14.598000000000001</v>
      </c>
      <c r="F17" s="38">
        <v>14.275124999999999</v>
      </c>
      <c r="G17" s="38">
        <v>13.682250000000002</v>
      </c>
      <c r="H17" s="38">
        <v>241.754625</v>
      </c>
      <c r="I17" s="38">
        <v>8.5499999999999993E-2</v>
      </c>
      <c r="J17" s="38">
        <v>0</v>
      </c>
      <c r="K17" s="38">
        <v>0</v>
      </c>
      <c r="L17" s="38">
        <v>2.1262499999999998</v>
      </c>
      <c r="M17" s="38">
        <v>20.666250000000002</v>
      </c>
      <c r="N17" s="38">
        <v>151.4025</v>
      </c>
      <c r="O17" s="38">
        <v>24.525000000000002</v>
      </c>
      <c r="P17" s="38">
        <v>2.4693749999999999</v>
      </c>
      <c r="Q17" s="38">
        <v>0</v>
      </c>
    </row>
    <row r="18" spans="1:23">
      <c r="A18" s="53" t="s">
        <v>224</v>
      </c>
      <c r="B18" s="1"/>
      <c r="C18" s="1" t="s">
        <v>5</v>
      </c>
      <c r="D18" s="1">
        <v>10</v>
      </c>
      <c r="E18" s="38">
        <v>0.26</v>
      </c>
      <c r="F18" s="38">
        <v>1.5</v>
      </c>
      <c r="G18" s="38">
        <v>0.36</v>
      </c>
      <c r="H18" s="38">
        <v>16.2</v>
      </c>
      <c r="I18" s="38">
        <v>3.0000000000000001E-3</v>
      </c>
      <c r="J18" s="38">
        <v>0.04</v>
      </c>
      <c r="K18" s="38">
        <v>10</v>
      </c>
      <c r="L18" s="38">
        <v>0.03</v>
      </c>
      <c r="M18" s="38">
        <v>8.8000000000000007</v>
      </c>
      <c r="N18" s="38">
        <v>6.1</v>
      </c>
      <c r="O18" s="38">
        <v>0.9</v>
      </c>
      <c r="P18" s="38">
        <v>0.02</v>
      </c>
      <c r="Q18" s="38">
        <v>10.7</v>
      </c>
    </row>
    <row r="19" spans="1:23" ht="51">
      <c r="A19" s="53" t="s">
        <v>223</v>
      </c>
      <c r="B19" s="1" t="s">
        <v>146</v>
      </c>
      <c r="C19" s="1" t="s">
        <v>37</v>
      </c>
      <c r="D19" s="1">
        <v>150</v>
      </c>
      <c r="E19" s="38">
        <v>3.8039999999999998</v>
      </c>
      <c r="F19" s="38">
        <v>2.7149999999999999</v>
      </c>
      <c r="G19" s="38">
        <v>39.999000000000002</v>
      </c>
      <c r="H19" s="38">
        <v>199.64699999999999</v>
      </c>
      <c r="I19" s="38">
        <v>4.3999999999999997E-2</v>
      </c>
      <c r="J19" s="38"/>
      <c r="K19" s="38">
        <v>12</v>
      </c>
      <c r="L19" s="38">
        <v>0.246</v>
      </c>
      <c r="M19" s="38">
        <v>16.079999999999998</v>
      </c>
      <c r="N19" s="38">
        <v>84.15</v>
      </c>
      <c r="O19" s="38">
        <v>27.66</v>
      </c>
      <c r="P19" s="38">
        <v>0.63300000000000001</v>
      </c>
      <c r="Q19" s="38">
        <v>13.5</v>
      </c>
    </row>
    <row r="20" spans="1:23" ht="38.25">
      <c r="A20" s="53" t="s">
        <v>209</v>
      </c>
      <c r="B20" s="1" t="s">
        <v>139</v>
      </c>
      <c r="C20" s="1" t="s">
        <v>195</v>
      </c>
      <c r="D20" s="1">
        <v>200</v>
      </c>
      <c r="E20" s="38">
        <v>0.16</v>
      </c>
      <c r="F20" s="38">
        <v>0.16</v>
      </c>
      <c r="G20" s="38">
        <v>15.896000000000001</v>
      </c>
      <c r="H20" s="38">
        <v>66.680000000000007</v>
      </c>
      <c r="I20" s="38">
        <v>1.2E-2</v>
      </c>
      <c r="J20" s="38">
        <v>4</v>
      </c>
      <c r="K20" s="38"/>
      <c r="L20" s="38">
        <v>0.08</v>
      </c>
      <c r="M20" s="38">
        <v>6.4</v>
      </c>
      <c r="N20" s="38">
        <v>4.4000000000000004</v>
      </c>
      <c r="O20" s="38">
        <v>3.6</v>
      </c>
      <c r="P20" s="38">
        <v>0.91600000000000004</v>
      </c>
      <c r="Q20" s="38">
        <v>12</v>
      </c>
    </row>
    <row r="21" spans="1:23">
      <c r="A21" s="53" t="s">
        <v>200</v>
      </c>
      <c r="B21" s="1"/>
      <c r="C21" s="1" t="s">
        <v>6</v>
      </c>
      <c r="D21" s="1">
        <v>30</v>
      </c>
      <c r="E21" s="38">
        <v>2.2799999999999998</v>
      </c>
      <c r="F21" s="38">
        <v>0.27</v>
      </c>
      <c r="G21" s="38">
        <v>13.86</v>
      </c>
      <c r="H21" s="38">
        <v>66.3</v>
      </c>
      <c r="I21" s="38">
        <v>4.8000000000000001E-2</v>
      </c>
      <c r="J21" s="38"/>
      <c r="K21" s="38"/>
      <c r="L21" s="38">
        <v>0.39</v>
      </c>
      <c r="M21" s="38">
        <v>6.9</v>
      </c>
      <c r="N21" s="38">
        <v>26.1</v>
      </c>
      <c r="O21" s="38">
        <v>9.9</v>
      </c>
      <c r="P21" s="38">
        <v>0.6</v>
      </c>
      <c r="Q21" s="38"/>
    </row>
    <row r="22" spans="1:23" ht="25.5">
      <c r="A22" s="53" t="s">
        <v>201</v>
      </c>
      <c r="B22" s="1"/>
      <c r="C22" s="1" t="s">
        <v>7</v>
      </c>
      <c r="D22" s="1">
        <v>40</v>
      </c>
      <c r="E22" s="38">
        <v>2.9333333333333336</v>
      </c>
      <c r="F22" s="38">
        <v>0.53333333333333333</v>
      </c>
      <c r="G22" s="38">
        <v>17.333333333333332</v>
      </c>
      <c r="H22" s="38">
        <v>85.333333333333329</v>
      </c>
      <c r="I22" s="38">
        <v>0.08</v>
      </c>
      <c r="J22" s="38">
        <v>0</v>
      </c>
      <c r="K22" s="38">
        <v>0</v>
      </c>
      <c r="L22" s="38">
        <v>0.39999999999999997</v>
      </c>
      <c r="M22" s="38">
        <v>13.200000000000001</v>
      </c>
      <c r="N22" s="38">
        <v>77.600000000000009</v>
      </c>
      <c r="O22" s="38">
        <v>22.8</v>
      </c>
      <c r="P22" s="38">
        <v>1.8</v>
      </c>
      <c r="Q22" s="38">
        <v>0.39999999999999997</v>
      </c>
    </row>
    <row r="23" spans="1:23">
      <c r="A23" s="54"/>
      <c r="B23" s="104" t="s">
        <v>38</v>
      </c>
      <c r="C23" s="105"/>
      <c r="D23" s="3">
        <f t="shared" ref="D23:Q23" si="2">SUM(D15:D22)</f>
        <v>830</v>
      </c>
      <c r="E23" s="42">
        <f t="shared" si="2"/>
        <v>27.269333333333336</v>
      </c>
      <c r="F23" s="42">
        <f t="shared" si="2"/>
        <v>27.685458333333333</v>
      </c>
      <c r="G23" s="42">
        <f t="shared" si="2"/>
        <v>121.33458333333333</v>
      </c>
      <c r="H23" s="42">
        <f t="shared" si="2"/>
        <v>845.50295833333337</v>
      </c>
      <c r="I23" s="42">
        <f t="shared" si="2"/>
        <v>0.35649999999999998</v>
      </c>
      <c r="J23" s="42">
        <f t="shared" si="2"/>
        <v>54.440000000000005</v>
      </c>
      <c r="K23" s="42">
        <f t="shared" si="2"/>
        <v>22</v>
      </c>
      <c r="L23" s="42">
        <f t="shared" si="2"/>
        <v>7.1062500000000002</v>
      </c>
      <c r="M23" s="42">
        <f t="shared" si="2"/>
        <v>138.87025000000003</v>
      </c>
      <c r="N23" s="42">
        <f t="shared" si="2"/>
        <v>425.49750000000006</v>
      </c>
      <c r="O23" s="42">
        <f t="shared" si="2"/>
        <v>128.21100000000001</v>
      </c>
      <c r="P23" s="42">
        <f t="shared" si="2"/>
        <v>8.0873749999999998</v>
      </c>
      <c r="Q23" s="42">
        <f t="shared" si="2"/>
        <v>423.85999999999996</v>
      </c>
      <c r="U23">
        <v>80</v>
      </c>
      <c r="V23">
        <v>150</v>
      </c>
    </row>
    <row r="24" spans="1:23">
      <c r="A24" s="54"/>
      <c r="B24" s="35" t="s">
        <v>39</v>
      </c>
      <c r="C24" s="35"/>
      <c r="D24" s="31">
        <f t="shared" ref="D24:Q24" si="3">D13+D23</f>
        <v>1450</v>
      </c>
      <c r="E24" s="43">
        <f t="shared" si="3"/>
        <v>38.087666564333333</v>
      </c>
      <c r="F24" s="43">
        <f t="shared" si="3"/>
        <v>73.87045821833334</v>
      </c>
      <c r="G24" s="43">
        <f t="shared" si="3"/>
        <v>170.08891665433333</v>
      </c>
      <c r="H24" s="43">
        <f t="shared" si="3"/>
        <v>1504.4929568333334</v>
      </c>
      <c r="I24" s="43">
        <f t="shared" si="3"/>
        <v>0.4721666665</v>
      </c>
      <c r="J24" s="43">
        <f t="shared" si="3"/>
        <v>70.425999996000002</v>
      </c>
      <c r="K24" s="43">
        <f t="shared" si="3"/>
        <v>288.09999885000002</v>
      </c>
      <c r="L24" s="43">
        <f t="shared" si="3"/>
        <v>8.3262499974999997</v>
      </c>
      <c r="M24" s="43">
        <f t="shared" si="3"/>
        <v>529.30024500000002</v>
      </c>
      <c r="N24" s="43">
        <f t="shared" si="3"/>
        <v>720.13749680000001</v>
      </c>
      <c r="O24" s="43">
        <f t="shared" si="3"/>
        <v>175.25099977500003</v>
      </c>
      <c r="P24" s="43">
        <f t="shared" si="3"/>
        <v>12.991374994999999</v>
      </c>
      <c r="Q24" s="43">
        <f t="shared" si="3"/>
        <v>601.07999870999993</v>
      </c>
      <c r="U24">
        <f>U23*0.2</f>
        <v>16</v>
      </c>
      <c r="V24">
        <f>V23*0.2</f>
        <v>30</v>
      </c>
      <c r="W24">
        <f>U24+V24</f>
        <v>46</v>
      </c>
    </row>
    <row r="25" spans="1:23" ht="15.75">
      <c r="A25" s="54"/>
      <c r="B25" s="36" t="s">
        <v>40</v>
      </c>
      <c r="C25" s="1"/>
      <c r="D25" s="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U25">
        <f>U23*0.3</f>
        <v>24</v>
      </c>
      <c r="V25">
        <f>V23*0.3</f>
        <v>45</v>
      </c>
      <c r="W25">
        <f>U25+V25</f>
        <v>69</v>
      </c>
    </row>
    <row r="26" spans="1:23">
      <c r="A26" s="54"/>
      <c r="B26" s="103" t="s">
        <v>0</v>
      </c>
      <c r="C26" s="103"/>
      <c r="D26" s="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23" ht="38.25">
      <c r="A27" s="53" t="s">
        <v>203</v>
      </c>
      <c r="B27" s="76" t="s">
        <v>135</v>
      </c>
      <c r="C27" s="77" t="s">
        <v>41</v>
      </c>
      <c r="D27" s="76">
        <v>160</v>
      </c>
      <c r="E27" s="76">
        <v>16.46</v>
      </c>
      <c r="F27" s="76">
        <v>18.507000000000001</v>
      </c>
      <c r="G27" s="76">
        <v>3.3069999999999999</v>
      </c>
      <c r="H27" s="76">
        <v>246.06700000000001</v>
      </c>
      <c r="I27" s="76">
        <v>0.13800000000000001</v>
      </c>
      <c r="J27" s="76">
        <v>4.24</v>
      </c>
      <c r="K27" s="76">
        <v>266</v>
      </c>
      <c r="L27" s="76">
        <v>0.82199999999999995</v>
      </c>
      <c r="M27" s="76">
        <v>114.79900000000001</v>
      </c>
      <c r="N27" s="76">
        <v>267.03100000000001</v>
      </c>
      <c r="O27" s="76">
        <v>25.05</v>
      </c>
      <c r="P27" s="76">
        <v>3.0369999999999999</v>
      </c>
      <c r="Q27" s="76">
        <v>303.58</v>
      </c>
    </row>
    <row r="28" spans="1:23" ht="25.5">
      <c r="A28" s="53" t="s">
        <v>232</v>
      </c>
      <c r="B28" s="76"/>
      <c r="C28" s="76" t="s">
        <v>192</v>
      </c>
      <c r="D28" s="76">
        <v>30</v>
      </c>
      <c r="E28" s="78">
        <v>0.93</v>
      </c>
      <c r="F28" s="78">
        <v>0.06</v>
      </c>
      <c r="G28" s="78">
        <v>1.95</v>
      </c>
      <c r="H28" s="78">
        <v>12</v>
      </c>
      <c r="I28" s="78">
        <v>3.3000000000000002E-2</v>
      </c>
      <c r="J28" s="78">
        <v>3</v>
      </c>
      <c r="K28" s="78"/>
      <c r="L28" s="78">
        <v>0.06</v>
      </c>
      <c r="M28" s="78">
        <v>6</v>
      </c>
      <c r="N28" s="78">
        <v>18.600000000000001</v>
      </c>
      <c r="O28" s="78">
        <v>6.3</v>
      </c>
      <c r="P28" s="78">
        <v>0.21</v>
      </c>
      <c r="Q28" s="78">
        <v>15</v>
      </c>
    </row>
    <row r="29" spans="1:23" ht="38.25">
      <c r="A29" s="53" t="s">
        <v>202</v>
      </c>
      <c r="B29" s="1" t="s">
        <v>136</v>
      </c>
      <c r="C29" s="1" t="s">
        <v>42</v>
      </c>
      <c r="D29" s="1">
        <v>200</v>
      </c>
      <c r="E29" s="38">
        <v>5.71</v>
      </c>
      <c r="F29" s="38">
        <v>4.8</v>
      </c>
      <c r="G29" s="38">
        <v>20.82</v>
      </c>
      <c r="H29" s="38">
        <v>150.86000000000001</v>
      </c>
      <c r="I29" s="38">
        <v>3.7999999999999999E-2</v>
      </c>
      <c r="J29" s="38">
        <v>1.08</v>
      </c>
      <c r="K29" s="38">
        <v>18.059999999999999</v>
      </c>
      <c r="L29" s="38">
        <v>6.0000000000000001E-3</v>
      </c>
      <c r="M29" s="38">
        <v>218.56</v>
      </c>
      <c r="N29" s="38">
        <v>175.1</v>
      </c>
      <c r="O29" s="38">
        <v>33.700000000000003</v>
      </c>
      <c r="P29" s="38">
        <v>0.65600000000000003</v>
      </c>
      <c r="Q29" s="38">
        <v>39.659999999999997</v>
      </c>
    </row>
    <row r="30" spans="1:23" ht="51">
      <c r="A30" s="53" t="s">
        <v>199</v>
      </c>
      <c r="B30" s="1" t="s">
        <v>43</v>
      </c>
      <c r="C30" s="34" t="s">
        <v>44</v>
      </c>
      <c r="D30" s="1">
        <v>40</v>
      </c>
      <c r="E30" s="38">
        <v>5.4489999999999998</v>
      </c>
      <c r="F30" s="38">
        <v>5.73</v>
      </c>
      <c r="G30" s="38">
        <v>32.281999999999996</v>
      </c>
      <c r="H30" s="38">
        <v>202.738</v>
      </c>
      <c r="I30" s="38">
        <v>0.30499999999999999</v>
      </c>
      <c r="J30" s="38">
        <v>0.56000000000000005</v>
      </c>
      <c r="K30" s="38">
        <v>1.6</v>
      </c>
      <c r="L30" s="38">
        <v>2.363</v>
      </c>
      <c r="M30" s="38">
        <v>42.796999999999997</v>
      </c>
      <c r="N30" s="38">
        <v>83.183999999999997</v>
      </c>
      <c r="O30" s="38">
        <v>26.84</v>
      </c>
      <c r="P30" s="38">
        <v>0.85599999999999998</v>
      </c>
      <c r="Q30" s="38">
        <v>4</v>
      </c>
    </row>
    <row r="31" spans="1:23">
      <c r="A31" s="53" t="s">
        <v>200</v>
      </c>
      <c r="B31" s="1"/>
      <c r="C31" s="1" t="s">
        <v>6</v>
      </c>
      <c r="D31" s="1">
        <v>20</v>
      </c>
      <c r="E31" s="38">
        <v>1.58</v>
      </c>
      <c r="F31" s="38">
        <v>0.2</v>
      </c>
      <c r="G31" s="38">
        <v>9.66</v>
      </c>
      <c r="H31" s="38">
        <v>47</v>
      </c>
      <c r="I31" s="38">
        <v>3.2000000000000001E-2</v>
      </c>
      <c r="J31" s="38"/>
      <c r="K31" s="38"/>
      <c r="L31" s="38">
        <v>0.26</v>
      </c>
      <c r="M31" s="38">
        <v>4.5999999999999996</v>
      </c>
      <c r="N31" s="38">
        <v>17.399999999999999</v>
      </c>
      <c r="O31" s="38">
        <v>6.6</v>
      </c>
      <c r="P31" s="38">
        <v>0.4</v>
      </c>
      <c r="Q31" s="38"/>
    </row>
    <row r="32" spans="1:23">
      <c r="A32" s="83"/>
      <c r="B32" s="41"/>
      <c r="C32" s="1" t="s">
        <v>257</v>
      </c>
      <c r="D32" s="1">
        <v>100</v>
      </c>
      <c r="E32" s="38">
        <v>0.4</v>
      </c>
      <c r="F32" s="38">
        <v>0.3</v>
      </c>
      <c r="G32" s="38">
        <v>10.3</v>
      </c>
      <c r="H32" s="38">
        <v>47</v>
      </c>
      <c r="I32" s="38">
        <v>0.02</v>
      </c>
      <c r="J32" s="38">
        <v>5</v>
      </c>
      <c r="K32" s="38"/>
      <c r="L32" s="38">
        <v>0.4</v>
      </c>
      <c r="M32" s="38">
        <v>19</v>
      </c>
      <c r="N32" s="38">
        <v>16</v>
      </c>
      <c r="O32" s="38">
        <v>12</v>
      </c>
      <c r="P32" s="38">
        <v>2.2999999999999998</v>
      </c>
      <c r="Q32" s="38"/>
    </row>
    <row r="33" spans="1:17">
      <c r="A33" s="54"/>
      <c r="B33" s="48" t="s">
        <v>34</v>
      </c>
      <c r="C33" s="49"/>
      <c r="D33" s="3">
        <f>SUM(D27:D32)</f>
        <v>550</v>
      </c>
      <c r="E33" s="3">
        <f t="shared" ref="E33:Q33" si="4">SUM(E27:E32)</f>
        <v>30.528999999999996</v>
      </c>
      <c r="F33" s="3">
        <f t="shared" si="4"/>
        <v>29.597000000000001</v>
      </c>
      <c r="G33" s="3">
        <f t="shared" si="4"/>
        <v>78.318999999999988</v>
      </c>
      <c r="H33" s="3">
        <f t="shared" si="4"/>
        <v>705.66499999999996</v>
      </c>
      <c r="I33" s="3">
        <f t="shared" si="4"/>
        <v>0.56600000000000006</v>
      </c>
      <c r="J33" s="3">
        <f t="shared" si="4"/>
        <v>13.88</v>
      </c>
      <c r="K33" s="3">
        <f t="shared" si="4"/>
        <v>285.66000000000003</v>
      </c>
      <c r="L33" s="3">
        <f t="shared" si="4"/>
        <v>3.911</v>
      </c>
      <c r="M33" s="3">
        <f t="shared" si="4"/>
        <v>405.75600000000009</v>
      </c>
      <c r="N33" s="3">
        <f t="shared" si="4"/>
        <v>577.31499999999994</v>
      </c>
      <c r="O33" s="3">
        <f t="shared" si="4"/>
        <v>110.49000000000001</v>
      </c>
      <c r="P33" s="3">
        <f t="shared" si="4"/>
        <v>7.4590000000000005</v>
      </c>
      <c r="Q33" s="3">
        <f t="shared" si="4"/>
        <v>362.24</v>
      </c>
    </row>
    <row r="34" spans="1:17">
      <c r="A34" s="54"/>
      <c r="B34" s="50" t="s">
        <v>1</v>
      </c>
      <c r="C34" s="1"/>
      <c r="D34" s="1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ht="25.5">
      <c r="A35" s="53" t="s">
        <v>205</v>
      </c>
      <c r="B35" s="1" t="s">
        <v>147</v>
      </c>
      <c r="C35" s="1" t="s">
        <v>45</v>
      </c>
      <c r="D35" s="1">
        <v>60</v>
      </c>
      <c r="E35" s="38">
        <v>0.46600000000000003</v>
      </c>
      <c r="F35" s="38">
        <v>3.0760000000000001</v>
      </c>
      <c r="G35" s="38">
        <v>1.5009999999999999</v>
      </c>
      <c r="H35" s="38">
        <v>36.243000000000002</v>
      </c>
      <c r="I35" s="38">
        <v>2.4E-2</v>
      </c>
      <c r="J35" s="38">
        <v>8.7200000000000006</v>
      </c>
      <c r="K35" s="38"/>
      <c r="L35" s="38">
        <v>1.544</v>
      </c>
      <c r="M35" s="38">
        <v>7.63</v>
      </c>
      <c r="N35" s="38">
        <v>13.9</v>
      </c>
      <c r="O35" s="38">
        <v>8.74</v>
      </c>
      <c r="P35" s="38">
        <v>0.36599999999999999</v>
      </c>
      <c r="Q35" s="38">
        <v>40.67</v>
      </c>
    </row>
    <row r="36" spans="1:17" ht="38.25">
      <c r="A36" s="53" t="s">
        <v>204</v>
      </c>
      <c r="B36" s="1" t="s">
        <v>148</v>
      </c>
      <c r="C36" s="34" t="s">
        <v>149</v>
      </c>
      <c r="D36" s="1">
        <v>250</v>
      </c>
      <c r="E36" s="38">
        <v>10.8</v>
      </c>
      <c r="F36" s="38">
        <v>3.6320000000000001</v>
      </c>
      <c r="G36" s="38">
        <v>17.247</v>
      </c>
      <c r="H36" s="38">
        <v>145.55000000000001</v>
      </c>
      <c r="I36" s="38">
        <v>0.13300000000000001</v>
      </c>
      <c r="J36" s="38">
        <v>17.305</v>
      </c>
      <c r="K36" s="38">
        <v>33.840000000000003</v>
      </c>
      <c r="L36" s="38">
        <v>1.6180000000000001</v>
      </c>
      <c r="M36" s="38">
        <v>31.507000000000001</v>
      </c>
      <c r="N36" s="38">
        <v>132.18700000000001</v>
      </c>
      <c r="O36" s="38">
        <v>27.335000000000001</v>
      </c>
      <c r="P36" s="38">
        <v>1.53</v>
      </c>
      <c r="Q36" s="38">
        <v>233.09899999999999</v>
      </c>
    </row>
    <row r="37" spans="1:17" ht="51">
      <c r="A37" s="53" t="s">
        <v>220</v>
      </c>
      <c r="B37" s="1" t="s">
        <v>150</v>
      </c>
      <c r="C37" s="34" t="s">
        <v>486</v>
      </c>
      <c r="D37" s="1">
        <v>190</v>
      </c>
      <c r="E37" s="38">
        <v>17.53897752</v>
      </c>
      <c r="F37" s="38">
        <v>10.322073400000001</v>
      </c>
      <c r="G37" s="38">
        <v>5.2369564799999999</v>
      </c>
      <c r="H37" s="38">
        <v>184.68617739999999</v>
      </c>
      <c r="I37" s="38">
        <v>0.20211756</v>
      </c>
      <c r="J37" s="38">
        <v>7.4109772000000005</v>
      </c>
      <c r="K37" s="38">
        <v>24.13344</v>
      </c>
      <c r="L37" s="38">
        <v>3.66828288</v>
      </c>
      <c r="M37" s="38">
        <v>36.270549199999998</v>
      </c>
      <c r="N37" s="38">
        <v>196.3557012</v>
      </c>
      <c r="O37" s="38">
        <v>44.0234168</v>
      </c>
      <c r="P37" s="38">
        <v>1.06388248</v>
      </c>
      <c r="Q37" s="38">
        <v>745.11995999999999</v>
      </c>
    </row>
    <row r="38" spans="1:17" ht="38.25">
      <c r="A38" s="53" t="s">
        <v>209</v>
      </c>
      <c r="B38" s="1" t="s">
        <v>151</v>
      </c>
      <c r="C38" s="1" t="s">
        <v>114</v>
      </c>
      <c r="D38" s="1">
        <v>200</v>
      </c>
      <c r="E38" s="38">
        <v>0.26100000000000001</v>
      </c>
      <c r="F38" s="38">
        <v>4.2000000000000003E-2</v>
      </c>
      <c r="G38" s="38">
        <v>25.074000000000002</v>
      </c>
      <c r="H38" s="38">
        <v>102.09</v>
      </c>
      <c r="I38" s="38">
        <v>6.0000000000000001E-3</v>
      </c>
      <c r="J38" s="38">
        <v>3.15</v>
      </c>
      <c r="K38" s="38"/>
      <c r="L38" s="38">
        <v>6.3E-2</v>
      </c>
      <c r="M38" s="38">
        <v>11.37</v>
      </c>
      <c r="N38" s="38">
        <v>6.3</v>
      </c>
      <c r="O38" s="38">
        <v>5.46</v>
      </c>
      <c r="P38" s="38">
        <v>0.15</v>
      </c>
      <c r="Q38" s="38">
        <v>3.57</v>
      </c>
    </row>
    <row r="39" spans="1:17">
      <c r="A39" s="53" t="s">
        <v>200</v>
      </c>
      <c r="B39" s="1"/>
      <c r="C39" s="1" t="s">
        <v>6</v>
      </c>
      <c r="D39" s="1">
        <v>30</v>
      </c>
      <c r="E39" s="38">
        <v>2.2799999999999998</v>
      </c>
      <c r="F39" s="38">
        <v>0.27</v>
      </c>
      <c r="G39" s="38">
        <v>13.86</v>
      </c>
      <c r="H39" s="38">
        <v>66.3</v>
      </c>
      <c r="I39" s="38">
        <v>4.8000000000000001E-2</v>
      </c>
      <c r="J39" s="38"/>
      <c r="K39" s="38"/>
      <c r="L39" s="38">
        <v>0.39</v>
      </c>
      <c r="M39" s="38">
        <v>6.9</v>
      </c>
      <c r="N39" s="38">
        <v>26.1</v>
      </c>
      <c r="O39" s="38">
        <v>9.9</v>
      </c>
      <c r="P39" s="38">
        <v>0.6</v>
      </c>
      <c r="Q39" s="38"/>
    </row>
    <row r="40" spans="1:17" ht="25.5">
      <c r="A40" s="53" t="s">
        <v>201</v>
      </c>
      <c r="B40" s="1"/>
      <c r="C40" s="1" t="s">
        <v>7</v>
      </c>
      <c r="D40" s="1">
        <v>40</v>
      </c>
      <c r="E40" s="38">
        <v>2.9333333333333336</v>
      </c>
      <c r="F40" s="38">
        <v>0.53333333333333333</v>
      </c>
      <c r="G40" s="38">
        <v>17.333333333333332</v>
      </c>
      <c r="H40" s="38">
        <v>85.333333333333329</v>
      </c>
      <c r="I40" s="38">
        <v>0.08</v>
      </c>
      <c r="J40" s="38">
        <v>0</v>
      </c>
      <c r="K40" s="38">
        <v>0</v>
      </c>
      <c r="L40" s="38">
        <v>0.39999999999999997</v>
      </c>
      <c r="M40" s="38">
        <v>13.200000000000001</v>
      </c>
      <c r="N40" s="38">
        <v>77.600000000000009</v>
      </c>
      <c r="O40" s="38">
        <v>22.8</v>
      </c>
      <c r="P40" s="38">
        <v>1.8</v>
      </c>
      <c r="Q40" s="38">
        <v>0.39999999999999997</v>
      </c>
    </row>
    <row r="41" spans="1:17">
      <c r="A41" s="54"/>
      <c r="B41" s="104" t="s">
        <v>38</v>
      </c>
      <c r="C41" s="105"/>
      <c r="D41" s="3">
        <f t="shared" ref="D41:Q41" si="5">SUM(D35:D40)</f>
        <v>770</v>
      </c>
      <c r="E41" s="42">
        <f t="shared" si="5"/>
        <v>34.279310853333335</v>
      </c>
      <c r="F41" s="42">
        <f t="shared" si="5"/>
        <v>17.875406733333335</v>
      </c>
      <c r="G41" s="42">
        <f t="shared" si="5"/>
        <v>80.252289813333334</v>
      </c>
      <c r="H41" s="42">
        <f t="shared" si="5"/>
        <v>620.20251073333338</v>
      </c>
      <c r="I41" s="42">
        <f t="shared" si="5"/>
        <v>0.49311756000000001</v>
      </c>
      <c r="J41" s="42">
        <f t="shared" si="5"/>
        <v>36.585977199999995</v>
      </c>
      <c r="K41" s="42">
        <f t="shared" si="5"/>
        <v>57.973440000000004</v>
      </c>
      <c r="L41" s="42">
        <f t="shared" si="5"/>
        <v>7.6832828800000001</v>
      </c>
      <c r="M41" s="42">
        <f t="shared" si="5"/>
        <v>106.87754920000002</v>
      </c>
      <c r="N41" s="42">
        <f t="shared" si="5"/>
        <v>452.44270120000004</v>
      </c>
      <c r="O41" s="42">
        <f t="shared" si="5"/>
        <v>118.25841679999999</v>
      </c>
      <c r="P41" s="42">
        <f t="shared" si="5"/>
        <v>5.5098824799999999</v>
      </c>
      <c r="Q41" s="42">
        <f t="shared" si="5"/>
        <v>1022.85896</v>
      </c>
    </row>
    <row r="42" spans="1:17">
      <c r="A42" s="54"/>
      <c r="B42" s="35" t="s">
        <v>47</v>
      </c>
      <c r="C42" s="35"/>
      <c r="D42" s="31">
        <f t="shared" ref="D42:Q42" si="6">D33+D41</f>
        <v>1320</v>
      </c>
      <c r="E42" s="43">
        <f t="shared" si="6"/>
        <v>64.808310853333325</v>
      </c>
      <c r="F42" s="43">
        <f t="shared" si="6"/>
        <v>47.472406733333337</v>
      </c>
      <c r="G42" s="43">
        <f t="shared" si="6"/>
        <v>158.57128981333332</v>
      </c>
      <c r="H42" s="43">
        <f t="shared" si="6"/>
        <v>1325.8675107333333</v>
      </c>
      <c r="I42" s="43">
        <f t="shared" si="6"/>
        <v>1.05911756</v>
      </c>
      <c r="J42" s="43">
        <f t="shared" si="6"/>
        <v>50.465977199999998</v>
      </c>
      <c r="K42" s="43">
        <f t="shared" si="6"/>
        <v>343.63344000000001</v>
      </c>
      <c r="L42" s="43">
        <f t="shared" si="6"/>
        <v>11.59428288</v>
      </c>
      <c r="M42" s="43">
        <f t="shared" si="6"/>
        <v>512.63354920000006</v>
      </c>
      <c r="N42" s="43">
        <f t="shared" si="6"/>
        <v>1029.7577011999999</v>
      </c>
      <c r="O42" s="43">
        <f t="shared" si="6"/>
        <v>228.7484168</v>
      </c>
      <c r="P42" s="43">
        <f t="shared" si="6"/>
        <v>12.968882480000001</v>
      </c>
      <c r="Q42" s="43">
        <f t="shared" si="6"/>
        <v>1385.09896</v>
      </c>
    </row>
    <row r="43" spans="1:17" ht="15.75">
      <c r="A43" s="54"/>
      <c r="B43" s="36" t="s">
        <v>48</v>
      </c>
      <c r="C43" s="1"/>
      <c r="D43" s="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>
      <c r="A44" s="54"/>
      <c r="B44" s="103" t="s">
        <v>0</v>
      </c>
      <c r="C44" s="111"/>
      <c r="D44" s="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ht="25.5">
      <c r="A45" s="53" t="s">
        <v>214</v>
      </c>
      <c r="B45" s="1" t="s">
        <v>243</v>
      </c>
      <c r="C45" s="1" t="s">
        <v>218</v>
      </c>
      <c r="D45" s="1">
        <v>90</v>
      </c>
      <c r="E45" s="38">
        <v>14.598000000000001</v>
      </c>
      <c r="F45" s="38">
        <v>14.275124999999999</v>
      </c>
      <c r="G45" s="38">
        <v>13.682250000000002</v>
      </c>
      <c r="H45" s="38">
        <v>241.754625</v>
      </c>
      <c r="I45" s="38">
        <v>8.5499999999999993E-2</v>
      </c>
      <c r="J45" s="38">
        <v>0</v>
      </c>
      <c r="K45" s="38">
        <v>0</v>
      </c>
      <c r="L45" s="38">
        <v>2.1262499999999998</v>
      </c>
      <c r="M45" s="38">
        <v>20.666250000000002</v>
      </c>
      <c r="N45" s="38">
        <v>151.4025</v>
      </c>
      <c r="O45" s="38">
        <v>24.525000000000002</v>
      </c>
      <c r="P45" s="38">
        <v>2.4693749999999999</v>
      </c>
      <c r="Q45" s="38">
        <v>0</v>
      </c>
    </row>
    <row r="46" spans="1:17">
      <c r="A46" s="53" t="s">
        <v>224</v>
      </c>
      <c r="B46" s="1" t="s">
        <v>137</v>
      </c>
      <c r="C46" s="1" t="s">
        <v>49</v>
      </c>
      <c r="D46" s="1">
        <v>30</v>
      </c>
      <c r="E46" s="38">
        <v>0.52700000000000002</v>
      </c>
      <c r="F46" s="38">
        <v>0.74099999999999999</v>
      </c>
      <c r="G46" s="38">
        <v>2.383</v>
      </c>
      <c r="H46" s="38">
        <v>18.869</v>
      </c>
      <c r="I46" s="38">
        <v>2.1000000000000001E-2</v>
      </c>
      <c r="J46" s="38">
        <v>3.75</v>
      </c>
      <c r="K46" s="38">
        <v>4</v>
      </c>
      <c r="L46" s="38">
        <v>0.111</v>
      </c>
      <c r="M46" s="38">
        <v>6.28</v>
      </c>
      <c r="N46" s="38">
        <v>8.48</v>
      </c>
      <c r="O46" s="38">
        <v>4.9000000000000004</v>
      </c>
      <c r="P46" s="38">
        <v>0.24199999999999999</v>
      </c>
      <c r="Q46" s="38">
        <v>48.5</v>
      </c>
    </row>
    <row r="47" spans="1:17" ht="38.25">
      <c r="A47" s="53" t="s">
        <v>235</v>
      </c>
      <c r="B47" s="1" t="s">
        <v>152</v>
      </c>
      <c r="C47" s="1" t="s">
        <v>50</v>
      </c>
      <c r="D47" s="1">
        <v>150</v>
      </c>
      <c r="E47" s="38">
        <v>3.331</v>
      </c>
      <c r="F47" s="38">
        <v>3.278</v>
      </c>
      <c r="G47" s="38">
        <v>22.658999999999999</v>
      </c>
      <c r="H47" s="38">
        <v>133.887</v>
      </c>
      <c r="I47" s="38">
        <v>0.16300000000000001</v>
      </c>
      <c r="J47" s="38">
        <v>26.538</v>
      </c>
      <c r="K47" s="38">
        <v>14.3</v>
      </c>
      <c r="L47" s="38">
        <v>0.16200000000000001</v>
      </c>
      <c r="M47" s="38">
        <v>45.2</v>
      </c>
      <c r="N47" s="38">
        <v>98.91</v>
      </c>
      <c r="O47" s="38">
        <v>33.799999999999997</v>
      </c>
      <c r="P47" s="38">
        <v>1.246</v>
      </c>
      <c r="Q47" s="38">
        <v>22.52</v>
      </c>
    </row>
    <row r="48" spans="1:17" ht="44.25" customHeight="1">
      <c r="A48" s="53" t="s">
        <v>197</v>
      </c>
      <c r="B48" s="1" t="s">
        <v>153</v>
      </c>
      <c r="C48" s="1" t="s">
        <v>51</v>
      </c>
      <c r="D48" s="1">
        <v>30</v>
      </c>
      <c r="E48" s="38">
        <v>0.33</v>
      </c>
      <c r="F48" s="38">
        <v>0.06</v>
      </c>
      <c r="G48" s="38">
        <v>1.1399999999999999</v>
      </c>
      <c r="H48" s="38">
        <v>7.2</v>
      </c>
      <c r="I48" s="38">
        <v>1.7999999999999999E-2</v>
      </c>
      <c r="J48" s="38">
        <v>7.5</v>
      </c>
      <c r="K48" s="38"/>
      <c r="L48" s="38">
        <v>0.21</v>
      </c>
      <c r="M48" s="38">
        <v>4.2</v>
      </c>
      <c r="N48" s="38">
        <v>7.8</v>
      </c>
      <c r="O48" s="38">
        <v>6</v>
      </c>
      <c r="P48" s="38">
        <v>0.27</v>
      </c>
      <c r="Q48" s="38">
        <v>39.9</v>
      </c>
    </row>
    <row r="49" spans="1:17">
      <c r="A49" s="53" t="s">
        <v>200</v>
      </c>
      <c r="B49" s="1"/>
      <c r="C49" s="1" t="s">
        <v>6</v>
      </c>
      <c r="D49" s="1">
        <v>40</v>
      </c>
      <c r="E49" s="44">
        <v>3.0399999999999996</v>
      </c>
      <c r="F49" s="44">
        <v>0.36000000000000004</v>
      </c>
      <c r="G49" s="44">
        <v>18.48</v>
      </c>
      <c r="H49" s="44">
        <v>88.399999999999991</v>
      </c>
      <c r="I49" s="44">
        <v>6.4000000000000001E-2</v>
      </c>
      <c r="J49" s="44">
        <v>0</v>
      </c>
      <c r="K49" s="44">
        <v>0</v>
      </c>
      <c r="L49" s="44">
        <v>0.52</v>
      </c>
      <c r="M49" s="44">
        <v>9.2000000000000011</v>
      </c>
      <c r="N49" s="44">
        <v>34.800000000000004</v>
      </c>
      <c r="O49" s="44">
        <v>13.200000000000001</v>
      </c>
      <c r="P49" s="44">
        <v>0.79999999999999993</v>
      </c>
      <c r="Q49" s="38"/>
    </row>
    <row r="50" spans="1:17" ht="38.25">
      <c r="A50" s="53" t="s">
        <v>228</v>
      </c>
      <c r="B50" s="1"/>
      <c r="C50" s="1" t="s">
        <v>52</v>
      </c>
      <c r="D50" s="1">
        <v>15</v>
      </c>
      <c r="E50" s="38">
        <v>1.4999999999999999E-2</v>
      </c>
      <c r="F50" s="38"/>
      <c r="G50" s="38">
        <v>11.91</v>
      </c>
      <c r="H50" s="38">
        <v>48.15</v>
      </c>
      <c r="I50" s="38"/>
      <c r="J50" s="38"/>
      <c r="K50" s="38"/>
      <c r="L50" s="38"/>
      <c r="M50" s="38">
        <v>0.6</v>
      </c>
      <c r="N50" s="38">
        <v>0.15</v>
      </c>
      <c r="O50" s="38">
        <v>0.3</v>
      </c>
      <c r="P50" s="38">
        <v>0.06</v>
      </c>
      <c r="Q50" s="38"/>
    </row>
    <row r="51" spans="1:17" ht="38.25">
      <c r="A51" s="53" t="s">
        <v>210</v>
      </c>
      <c r="B51" s="1" t="s">
        <v>138</v>
      </c>
      <c r="C51" s="1" t="s">
        <v>53</v>
      </c>
      <c r="D51" s="1">
        <v>207</v>
      </c>
      <c r="E51" s="38">
        <v>6.3E-2</v>
      </c>
      <c r="F51" s="38">
        <v>7.0000000000000001E-3</v>
      </c>
      <c r="G51" s="38">
        <v>12.189</v>
      </c>
      <c r="H51" s="38">
        <v>50.271999999999998</v>
      </c>
      <c r="I51" s="38">
        <v>4.0000000000000001E-3</v>
      </c>
      <c r="J51" s="38">
        <v>2.9</v>
      </c>
      <c r="K51" s="38"/>
      <c r="L51" s="38">
        <v>1.4E-2</v>
      </c>
      <c r="M51" s="38">
        <v>7.75</v>
      </c>
      <c r="N51" s="38">
        <v>9.7799999999999994</v>
      </c>
      <c r="O51" s="38">
        <v>5.24</v>
      </c>
      <c r="P51" s="38">
        <v>0.89800000000000002</v>
      </c>
      <c r="Q51" s="38">
        <v>0.14000000000000001</v>
      </c>
    </row>
    <row r="52" spans="1:17">
      <c r="A52" s="54"/>
      <c r="B52" s="48" t="s">
        <v>34</v>
      </c>
      <c r="C52" s="2"/>
      <c r="D52" s="3">
        <f>SUM(D45:D51)</f>
        <v>562</v>
      </c>
      <c r="E52" s="42">
        <f t="shared" ref="E52:Q52" si="7">SUM(E45:E51)</f>
        <v>21.903999999999996</v>
      </c>
      <c r="F52" s="42">
        <f t="shared" si="7"/>
        <v>18.721124999999997</v>
      </c>
      <c r="G52" s="42">
        <f t="shared" si="7"/>
        <v>82.443250000000006</v>
      </c>
      <c r="H52" s="42">
        <f t="shared" si="7"/>
        <v>588.53262500000005</v>
      </c>
      <c r="I52" s="42">
        <f t="shared" si="7"/>
        <v>0.35550000000000004</v>
      </c>
      <c r="J52" s="42">
        <f t="shared" si="7"/>
        <v>40.687999999999995</v>
      </c>
      <c r="K52" s="42">
        <f t="shared" si="7"/>
        <v>18.3</v>
      </c>
      <c r="L52" s="42">
        <f t="shared" si="7"/>
        <v>3.1432499999999997</v>
      </c>
      <c r="M52" s="42">
        <f t="shared" si="7"/>
        <v>93.896250000000009</v>
      </c>
      <c r="N52" s="42">
        <f t="shared" si="7"/>
        <v>311.32249999999999</v>
      </c>
      <c r="O52" s="42">
        <f t="shared" si="7"/>
        <v>87.964999999999989</v>
      </c>
      <c r="P52" s="42">
        <f t="shared" si="7"/>
        <v>5.9853749999999994</v>
      </c>
      <c r="Q52" s="42">
        <f t="shared" si="7"/>
        <v>111.05999999999999</v>
      </c>
    </row>
    <row r="53" spans="1:17">
      <c r="A53" s="54"/>
      <c r="B53" s="40" t="s">
        <v>1</v>
      </c>
      <c r="C53" s="1"/>
      <c r="D53" s="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25.5">
      <c r="A54" s="53" t="s">
        <v>205</v>
      </c>
      <c r="B54" s="1" t="s">
        <v>154</v>
      </c>
      <c r="C54" s="1" t="s">
        <v>54</v>
      </c>
      <c r="D54" s="1">
        <v>60</v>
      </c>
      <c r="E54" s="38">
        <v>0.65</v>
      </c>
      <c r="F54" s="38">
        <v>3.097</v>
      </c>
      <c r="G54" s="38">
        <v>6.5460000000000003</v>
      </c>
      <c r="H54" s="38">
        <v>57.953000000000003</v>
      </c>
      <c r="I54" s="38">
        <v>3.1E-2</v>
      </c>
      <c r="J54" s="38">
        <v>9</v>
      </c>
      <c r="K54" s="38"/>
      <c r="L54" s="38">
        <v>1.52</v>
      </c>
      <c r="M54" s="38">
        <v>15.8</v>
      </c>
      <c r="N54" s="38">
        <v>25.46</v>
      </c>
      <c r="O54" s="38">
        <v>17.399999999999999</v>
      </c>
      <c r="P54" s="38">
        <v>0.53600000000000003</v>
      </c>
      <c r="Q54" s="38">
        <v>803</v>
      </c>
    </row>
    <row r="55" spans="1:17" ht="38.25">
      <c r="A55" s="53" t="s">
        <v>204</v>
      </c>
      <c r="B55" s="1" t="s">
        <v>155</v>
      </c>
      <c r="C55" s="1" t="s">
        <v>55</v>
      </c>
      <c r="D55" s="1">
        <v>250</v>
      </c>
      <c r="E55" s="38">
        <v>13.289</v>
      </c>
      <c r="F55" s="38">
        <v>2.863</v>
      </c>
      <c r="G55" s="38">
        <v>14.526</v>
      </c>
      <c r="H55" s="38">
        <v>137.03800000000001</v>
      </c>
      <c r="I55" s="38">
        <v>0.192</v>
      </c>
      <c r="J55" s="38">
        <v>1.702</v>
      </c>
      <c r="K55" s="38">
        <v>49.09</v>
      </c>
      <c r="L55" s="38">
        <v>1.33</v>
      </c>
      <c r="M55" s="38">
        <v>25.306000000000001</v>
      </c>
      <c r="N55" s="38">
        <v>103.373</v>
      </c>
      <c r="O55" s="38">
        <v>6.57</v>
      </c>
      <c r="P55" s="38">
        <v>1.079</v>
      </c>
      <c r="Q55" s="38">
        <v>44.603999999999999</v>
      </c>
    </row>
    <row r="56" spans="1:17" ht="51">
      <c r="A56" s="53" t="s">
        <v>229</v>
      </c>
      <c r="B56" s="1" t="s">
        <v>156</v>
      </c>
      <c r="C56" s="1" t="s">
        <v>56</v>
      </c>
      <c r="D56" s="1">
        <v>200</v>
      </c>
      <c r="E56" s="38">
        <v>21.834</v>
      </c>
      <c r="F56" s="38">
        <v>19.95</v>
      </c>
      <c r="G56" s="38">
        <v>37.537999999999997</v>
      </c>
      <c r="H56" s="38">
        <v>418.00400000000002</v>
      </c>
      <c r="I56" s="38">
        <v>0.14499999999999999</v>
      </c>
      <c r="J56" s="38">
        <v>6.47</v>
      </c>
      <c r="K56" s="38">
        <v>67.2</v>
      </c>
      <c r="L56" s="38">
        <v>2.3639999999999999</v>
      </c>
      <c r="M56" s="38">
        <v>25.315000000000001</v>
      </c>
      <c r="N56" s="38">
        <v>239.91</v>
      </c>
      <c r="O56" s="38">
        <v>50.372999999999998</v>
      </c>
      <c r="P56" s="38">
        <v>2.319</v>
      </c>
      <c r="Q56" s="38">
        <v>259.39999999999998</v>
      </c>
    </row>
    <row r="57" spans="1:17">
      <c r="A57" s="53" t="s">
        <v>212</v>
      </c>
      <c r="B57" s="1"/>
      <c r="C57" s="1" t="s">
        <v>57</v>
      </c>
      <c r="D57" s="1">
        <v>200</v>
      </c>
      <c r="E57" s="38">
        <v>1</v>
      </c>
      <c r="F57" s="38">
        <v>0.2</v>
      </c>
      <c r="G57" s="38">
        <v>20.2</v>
      </c>
      <c r="H57" s="38">
        <v>92</v>
      </c>
      <c r="I57" s="38">
        <v>0.02</v>
      </c>
      <c r="J57" s="38">
        <v>4</v>
      </c>
      <c r="K57" s="38"/>
      <c r="L57" s="38">
        <v>0.2</v>
      </c>
      <c r="M57" s="38">
        <v>14</v>
      </c>
      <c r="N57" s="38">
        <v>14</v>
      </c>
      <c r="O57" s="38">
        <v>8</v>
      </c>
      <c r="P57" s="38">
        <v>2.8</v>
      </c>
      <c r="Q57" s="38"/>
    </row>
    <row r="58" spans="1:17">
      <c r="A58" s="53" t="s">
        <v>200</v>
      </c>
      <c r="B58" s="1"/>
      <c r="C58" s="1" t="s">
        <v>6</v>
      </c>
      <c r="D58" s="1">
        <v>30</v>
      </c>
      <c r="E58" s="38">
        <v>2.2799999999999998</v>
      </c>
      <c r="F58" s="38">
        <v>0.27</v>
      </c>
      <c r="G58" s="38">
        <v>13.86</v>
      </c>
      <c r="H58" s="38">
        <v>66.3</v>
      </c>
      <c r="I58" s="38">
        <v>4.8000000000000001E-2</v>
      </c>
      <c r="J58" s="38"/>
      <c r="K58" s="38"/>
      <c r="L58" s="38">
        <v>0.39</v>
      </c>
      <c r="M58" s="38">
        <v>6.9</v>
      </c>
      <c r="N58" s="38">
        <v>26.1</v>
      </c>
      <c r="O58" s="38">
        <v>9.9</v>
      </c>
      <c r="P58" s="38">
        <v>0.6</v>
      </c>
      <c r="Q58" s="38"/>
    </row>
    <row r="59" spans="1:17" ht="25.5">
      <c r="A59" s="53" t="s">
        <v>201</v>
      </c>
      <c r="B59" s="1"/>
      <c r="C59" s="1" t="s">
        <v>7</v>
      </c>
      <c r="D59" s="1">
        <v>40</v>
      </c>
      <c r="E59" s="38">
        <v>2.9333333333333336</v>
      </c>
      <c r="F59" s="38">
        <v>0.53333333333333333</v>
      </c>
      <c r="G59" s="38">
        <v>17.333333333333332</v>
      </c>
      <c r="H59" s="38">
        <v>85.333333333333329</v>
      </c>
      <c r="I59" s="38">
        <v>0.08</v>
      </c>
      <c r="J59" s="38">
        <v>0</v>
      </c>
      <c r="K59" s="38">
        <v>0</v>
      </c>
      <c r="L59" s="38">
        <v>0.39999999999999997</v>
      </c>
      <c r="M59" s="38">
        <v>13.200000000000001</v>
      </c>
      <c r="N59" s="38">
        <v>77.600000000000009</v>
      </c>
      <c r="O59" s="38">
        <v>22.8</v>
      </c>
      <c r="P59" s="38">
        <v>1.8</v>
      </c>
      <c r="Q59" s="38">
        <v>0.39999999999999997</v>
      </c>
    </row>
    <row r="60" spans="1:17">
      <c r="A60" s="54"/>
      <c r="B60" s="104" t="s">
        <v>38</v>
      </c>
      <c r="C60" s="105"/>
      <c r="D60" s="3">
        <f>SUM(D54:D59)</f>
        <v>780</v>
      </c>
      <c r="E60" s="42">
        <f t="shared" ref="E60:Q60" si="8">SUM(E54:E59)</f>
        <v>41.986333333333334</v>
      </c>
      <c r="F60" s="42">
        <f t="shared" si="8"/>
        <v>26.913333333333334</v>
      </c>
      <c r="G60" s="42">
        <f t="shared" si="8"/>
        <v>110.00333333333333</v>
      </c>
      <c r="H60" s="42">
        <f t="shared" si="8"/>
        <v>856.62833333333333</v>
      </c>
      <c r="I60" s="42">
        <f t="shared" si="8"/>
        <v>0.51600000000000001</v>
      </c>
      <c r="J60" s="42">
        <f t="shared" si="8"/>
        <v>21.172000000000001</v>
      </c>
      <c r="K60" s="42">
        <f t="shared" si="8"/>
        <v>116.29</v>
      </c>
      <c r="L60" s="42">
        <f t="shared" si="8"/>
        <v>6.2040000000000006</v>
      </c>
      <c r="M60" s="42">
        <f t="shared" si="8"/>
        <v>100.52100000000002</v>
      </c>
      <c r="N60" s="42">
        <f t="shared" si="8"/>
        <v>486.44300000000004</v>
      </c>
      <c r="O60" s="42">
        <f t="shared" si="8"/>
        <v>115.04299999999999</v>
      </c>
      <c r="P60" s="42">
        <f t="shared" si="8"/>
        <v>9.1340000000000003</v>
      </c>
      <c r="Q60" s="42">
        <f t="shared" si="8"/>
        <v>1107.404</v>
      </c>
    </row>
    <row r="61" spans="1:17">
      <c r="A61" s="54"/>
      <c r="B61" s="35" t="s">
        <v>58</v>
      </c>
      <c r="C61" s="35"/>
      <c r="D61" s="31">
        <f>D52+D60</f>
        <v>1342</v>
      </c>
      <c r="E61" s="43">
        <f t="shared" ref="E61:Q61" si="9">E52+E60</f>
        <v>63.890333333333331</v>
      </c>
      <c r="F61" s="43">
        <f t="shared" si="9"/>
        <v>45.634458333333328</v>
      </c>
      <c r="G61" s="43">
        <f t="shared" si="9"/>
        <v>192.44658333333334</v>
      </c>
      <c r="H61" s="43">
        <f t="shared" si="9"/>
        <v>1445.1609583333334</v>
      </c>
      <c r="I61" s="43">
        <f t="shared" si="9"/>
        <v>0.87150000000000005</v>
      </c>
      <c r="J61" s="43">
        <f t="shared" si="9"/>
        <v>61.86</v>
      </c>
      <c r="K61" s="43">
        <f t="shared" si="9"/>
        <v>134.59</v>
      </c>
      <c r="L61" s="43">
        <f t="shared" si="9"/>
        <v>9.3472500000000007</v>
      </c>
      <c r="M61" s="43">
        <f t="shared" si="9"/>
        <v>194.41725000000002</v>
      </c>
      <c r="N61" s="43">
        <f t="shared" si="9"/>
        <v>797.76549999999997</v>
      </c>
      <c r="O61" s="43">
        <f t="shared" si="9"/>
        <v>203.00799999999998</v>
      </c>
      <c r="P61" s="43">
        <f t="shared" si="9"/>
        <v>15.119375</v>
      </c>
      <c r="Q61" s="43">
        <f t="shared" si="9"/>
        <v>1218.4639999999999</v>
      </c>
    </row>
    <row r="62" spans="1:17" ht="15.75">
      <c r="A62" s="54"/>
      <c r="B62" s="36" t="s">
        <v>59</v>
      </c>
      <c r="C62" s="1"/>
      <c r="D62" s="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>
      <c r="A63" s="54"/>
      <c r="B63" s="103" t="s">
        <v>0</v>
      </c>
      <c r="C63" s="111"/>
      <c r="D63" s="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t="25.5">
      <c r="A64" s="53" t="s">
        <v>213</v>
      </c>
      <c r="B64" s="1" t="s">
        <v>157</v>
      </c>
      <c r="C64" s="1" t="s">
        <v>60</v>
      </c>
      <c r="D64" s="1">
        <v>160</v>
      </c>
      <c r="E64" s="38">
        <v>19.329999999999998</v>
      </c>
      <c r="F64" s="38">
        <v>11.025</v>
      </c>
      <c r="G64" s="38">
        <v>25.257000000000001</v>
      </c>
      <c r="H64" s="38">
        <v>281.80599999999998</v>
      </c>
      <c r="I64" s="38">
        <v>9.0999999999999998E-2</v>
      </c>
      <c r="J64" s="38">
        <v>2.0699999999999998</v>
      </c>
      <c r="K64" s="38">
        <v>66.150000000000006</v>
      </c>
      <c r="L64" s="38">
        <v>0.871</v>
      </c>
      <c r="M64" s="38">
        <v>195.93100000000001</v>
      </c>
      <c r="N64" s="38">
        <v>262.39600000000002</v>
      </c>
      <c r="O64" s="38">
        <v>40.698</v>
      </c>
      <c r="P64" s="38">
        <v>1.079</v>
      </c>
      <c r="Q64" s="38">
        <v>635.94000000000005</v>
      </c>
    </row>
    <row r="65" spans="1:17">
      <c r="A65" s="53" t="s">
        <v>221</v>
      </c>
      <c r="B65" s="1"/>
      <c r="C65" s="1" t="s">
        <v>5</v>
      </c>
      <c r="D65" s="1">
        <v>15</v>
      </c>
      <c r="E65" s="38">
        <v>0.39</v>
      </c>
      <c r="F65" s="38">
        <v>2.25</v>
      </c>
      <c r="G65" s="38">
        <v>0.54</v>
      </c>
      <c r="H65" s="38">
        <v>24.3</v>
      </c>
      <c r="I65" s="38">
        <v>5.0000000000000001E-3</v>
      </c>
      <c r="J65" s="38">
        <v>0.06</v>
      </c>
      <c r="K65" s="38">
        <v>15</v>
      </c>
      <c r="L65" s="38">
        <v>4.4999999999999998E-2</v>
      </c>
      <c r="M65" s="38">
        <v>13.2</v>
      </c>
      <c r="N65" s="38">
        <v>9.15</v>
      </c>
      <c r="O65" s="38">
        <v>1.35</v>
      </c>
      <c r="P65" s="38">
        <v>0.03</v>
      </c>
      <c r="Q65" s="38">
        <v>16.05</v>
      </c>
    </row>
    <row r="66" spans="1:17" ht="38.25">
      <c r="A66" s="53" t="s">
        <v>202</v>
      </c>
      <c r="B66" s="1" t="s">
        <v>61</v>
      </c>
      <c r="C66" s="1" t="s">
        <v>62</v>
      </c>
      <c r="D66" s="1">
        <v>200</v>
      </c>
      <c r="E66" s="38">
        <v>3.9</v>
      </c>
      <c r="F66" s="38">
        <v>3</v>
      </c>
      <c r="G66" s="38">
        <v>17.276</v>
      </c>
      <c r="H66" s="38">
        <v>107.88</v>
      </c>
      <c r="I66" s="38">
        <v>2.3E-2</v>
      </c>
      <c r="J66" s="38">
        <v>0.78400000000000003</v>
      </c>
      <c r="K66" s="38">
        <v>10</v>
      </c>
      <c r="L66" s="38"/>
      <c r="M66" s="38">
        <v>124.76600000000001</v>
      </c>
      <c r="N66" s="38">
        <v>90</v>
      </c>
      <c r="O66" s="38">
        <v>14</v>
      </c>
      <c r="P66" s="38">
        <v>0.14000000000000001</v>
      </c>
      <c r="Q66" s="38">
        <v>22</v>
      </c>
    </row>
    <row r="67" spans="1:17">
      <c r="A67" s="53" t="s">
        <v>219</v>
      </c>
      <c r="B67" s="1" t="s">
        <v>158</v>
      </c>
      <c r="C67" s="34" t="s">
        <v>31</v>
      </c>
      <c r="D67" s="85">
        <v>19.999999500000001</v>
      </c>
      <c r="E67" s="38">
        <v>4.0933332309999999</v>
      </c>
      <c r="F67" s="38">
        <v>4.5999998850000008</v>
      </c>
      <c r="G67" s="38">
        <v>0.49333332099999999</v>
      </c>
      <c r="H67" s="38">
        <v>59.999998500000004</v>
      </c>
      <c r="I67" s="38">
        <v>6.6666665000000005E-3</v>
      </c>
      <c r="J67" s="38">
        <v>0.15999999600000001</v>
      </c>
      <c r="K67" s="38">
        <v>45.999998850000004</v>
      </c>
      <c r="L67" s="38">
        <v>9.9999997500000007E-2</v>
      </c>
      <c r="M67" s="38">
        <v>199.99999500000001</v>
      </c>
      <c r="N67" s="38">
        <v>127.99999680000001</v>
      </c>
      <c r="O67" s="38">
        <v>8.9999997750000009</v>
      </c>
      <c r="P67" s="38">
        <v>0.19999999500000001</v>
      </c>
      <c r="Q67" s="38">
        <v>51.599998710000008</v>
      </c>
    </row>
    <row r="68" spans="1:17">
      <c r="A68" s="55" t="s">
        <v>211</v>
      </c>
      <c r="B68" s="41" t="s">
        <v>159</v>
      </c>
      <c r="C68" s="1" t="s">
        <v>63</v>
      </c>
      <c r="D68" s="1">
        <v>100</v>
      </c>
      <c r="E68" s="38">
        <v>0.8</v>
      </c>
      <c r="F68" s="38">
        <v>0.2</v>
      </c>
      <c r="G68" s="38">
        <v>7.5</v>
      </c>
      <c r="H68" s="38">
        <v>38</v>
      </c>
      <c r="I68" s="38">
        <v>0.06</v>
      </c>
      <c r="J68" s="38">
        <v>38</v>
      </c>
      <c r="K68" s="38"/>
      <c r="L68" s="38">
        <v>0.2</v>
      </c>
      <c r="M68" s="38">
        <v>35</v>
      </c>
      <c r="N68" s="38">
        <v>17</v>
      </c>
      <c r="O68" s="38">
        <v>11</v>
      </c>
      <c r="P68" s="38">
        <v>0.1</v>
      </c>
      <c r="Q68" s="38">
        <v>10</v>
      </c>
    </row>
    <row r="69" spans="1:17">
      <c r="A69" s="55"/>
      <c r="B69" s="41"/>
      <c r="C69" s="76" t="s">
        <v>485</v>
      </c>
      <c r="D69" s="1">
        <v>40</v>
      </c>
      <c r="E69" s="76">
        <v>3.0399999999999996</v>
      </c>
      <c r="F69" s="76">
        <v>0.36000000000000004</v>
      </c>
      <c r="G69" s="76">
        <v>18.48</v>
      </c>
      <c r="H69" s="76">
        <v>88.399999999999991</v>
      </c>
      <c r="I69" s="76">
        <v>6.4000000000000001E-2</v>
      </c>
      <c r="J69" s="76">
        <v>0</v>
      </c>
      <c r="K69" s="76">
        <v>0</v>
      </c>
      <c r="L69" s="76">
        <v>0.52</v>
      </c>
      <c r="M69" s="76">
        <v>9.2000000000000011</v>
      </c>
      <c r="N69" s="76">
        <v>34.800000000000004</v>
      </c>
      <c r="O69" s="76">
        <v>13.200000000000001</v>
      </c>
      <c r="P69" s="76">
        <v>0.79999999999999993</v>
      </c>
      <c r="Q69" s="76"/>
    </row>
    <row r="70" spans="1:17">
      <c r="A70" s="53"/>
      <c r="B70" s="3" t="s">
        <v>34</v>
      </c>
      <c r="C70" s="2"/>
      <c r="D70" s="72">
        <f>SUM(D64:D69)</f>
        <v>534.99999950000006</v>
      </c>
      <c r="E70" s="72">
        <f t="shared" ref="E70:Q70" si="10">SUM(E64:E69)</f>
        <v>31.553333230999996</v>
      </c>
      <c r="F70" s="72">
        <f t="shared" si="10"/>
        <v>21.434999885</v>
      </c>
      <c r="G70" s="72">
        <f t="shared" si="10"/>
        <v>69.546333321000006</v>
      </c>
      <c r="H70" s="72">
        <f t="shared" si="10"/>
        <v>600.38599850000003</v>
      </c>
      <c r="I70" s="72">
        <f t="shared" si="10"/>
        <v>0.2496666665</v>
      </c>
      <c r="J70" s="72">
        <f t="shared" si="10"/>
        <v>41.073999995999998</v>
      </c>
      <c r="K70" s="72">
        <f t="shared" si="10"/>
        <v>137.14999885</v>
      </c>
      <c r="L70" s="72">
        <f t="shared" si="10"/>
        <v>1.7359999975</v>
      </c>
      <c r="M70" s="72">
        <f t="shared" si="10"/>
        <v>578.09699500000011</v>
      </c>
      <c r="N70" s="72">
        <f t="shared" si="10"/>
        <v>541.34599679999997</v>
      </c>
      <c r="O70" s="72">
        <f t="shared" si="10"/>
        <v>89.247999775000011</v>
      </c>
      <c r="P70" s="72">
        <f t="shared" si="10"/>
        <v>2.3489999950000002</v>
      </c>
      <c r="Q70" s="72">
        <f t="shared" si="10"/>
        <v>735.58999871000003</v>
      </c>
    </row>
    <row r="71" spans="1:17">
      <c r="A71" s="56"/>
      <c r="B71" s="40" t="s">
        <v>1</v>
      </c>
      <c r="C71" s="40"/>
      <c r="D71" s="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ht="25.5">
      <c r="A72" s="53" t="s">
        <v>205</v>
      </c>
      <c r="B72" s="1" t="s">
        <v>160</v>
      </c>
      <c r="C72" s="1" t="s">
        <v>64</v>
      </c>
      <c r="D72" s="1">
        <v>60</v>
      </c>
      <c r="E72" s="38">
        <v>0.65500000000000003</v>
      </c>
      <c r="F72" s="38">
        <v>3.097</v>
      </c>
      <c r="G72" s="38">
        <v>2.0819999999999999</v>
      </c>
      <c r="H72" s="38">
        <v>40.093000000000004</v>
      </c>
      <c r="I72" s="38">
        <v>2.9000000000000001E-2</v>
      </c>
      <c r="J72" s="38">
        <v>14.95</v>
      </c>
      <c r="K72" s="38"/>
      <c r="L72" s="38">
        <v>1.621</v>
      </c>
      <c r="M72" s="38">
        <v>20.02</v>
      </c>
      <c r="N72" s="38">
        <v>14.88</v>
      </c>
      <c r="O72" s="38">
        <v>11.12</v>
      </c>
      <c r="P72" s="38">
        <v>0.52700000000000002</v>
      </c>
      <c r="Q72" s="38">
        <v>57.19</v>
      </c>
    </row>
    <row r="73" spans="1:17">
      <c r="A73" s="53" t="s">
        <v>206</v>
      </c>
      <c r="B73" s="1" t="s">
        <v>161</v>
      </c>
      <c r="C73" s="1" t="s">
        <v>65</v>
      </c>
      <c r="D73" s="1">
        <v>250</v>
      </c>
      <c r="E73" s="38">
        <v>2.1539999999999999</v>
      </c>
      <c r="F73" s="38">
        <v>3.1970000000000001</v>
      </c>
      <c r="G73" s="38">
        <v>10.27</v>
      </c>
      <c r="H73" s="38">
        <v>79.832999999999998</v>
      </c>
      <c r="I73" s="38">
        <v>7.3999999999999996E-2</v>
      </c>
      <c r="J73" s="38">
        <v>33.6</v>
      </c>
      <c r="K73" s="38"/>
      <c r="L73" s="38">
        <v>1.54</v>
      </c>
      <c r="M73" s="38">
        <v>36.24</v>
      </c>
      <c r="N73" s="38">
        <v>50.075000000000003</v>
      </c>
      <c r="O73" s="38">
        <v>24.21</v>
      </c>
      <c r="P73" s="38">
        <v>0.91900000000000004</v>
      </c>
      <c r="Q73" s="38">
        <v>226.4</v>
      </c>
    </row>
    <row r="74" spans="1:17" ht="25.5">
      <c r="A74" s="53" t="s">
        <v>222</v>
      </c>
      <c r="B74" s="1" t="s">
        <v>162</v>
      </c>
      <c r="C74" s="1" t="s">
        <v>66</v>
      </c>
      <c r="D74" s="1">
        <v>90</v>
      </c>
      <c r="E74" s="38">
        <v>13.295249999999999</v>
      </c>
      <c r="F74" s="38">
        <v>8.9617500000000003</v>
      </c>
      <c r="G74" s="38">
        <v>10.636875</v>
      </c>
      <c r="H74" s="38">
        <v>177.330375</v>
      </c>
      <c r="I74" s="38">
        <v>0.23174999999999998</v>
      </c>
      <c r="J74" s="38">
        <v>23.006249999999998</v>
      </c>
      <c r="K74" s="38">
        <v>5557.5</v>
      </c>
      <c r="L74" s="38">
        <v>1.8731249999999999</v>
      </c>
      <c r="M74" s="38">
        <v>18.36</v>
      </c>
      <c r="N74" s="38">
        <v>233.33625000000001</v>
      </c>
      <c r="O74" s="38">
        <v>22.03875</v>
      </c>
      <c r="P74" s="38">
        <v>5.0512500000000005</v>
      </c>
      <c r="Q74" s="38">
        <v>5965.5374999999995</v>
      </c>
    </row>
    <row r="75" spans="1:17" ht="51">
      <c r="A75" s="53" t="s">
        <v>223</v>
      </c>
      <c r="B75" s="1" t="s">
        <v>163</v>
      </c>
      <c r="C75" s="1" t="s">
        <v>67</v>
      </c>
      <c r="D75" s="1">
        <v>150</v>
      </c>
      <c r="E75" s="38">
        <v>5.6340000000000003</v>
      </c>
      <c r="F75" s="38">
        <v>2.8380000000000001</v>
      </c>
      <c r="G75" s="38">
        <v>35.994</v>
      </c>
      <c r="H75" s="38">
        <v>192.20699999999999</v>
      </c>
      <c r="I75" s="38">
        <v>8.6999999999999994E-2</v>
      </c>
      <c r="J75" s="38"/>
      <c r="K75" s="38">
        <v>12</v>
      </c>
      <c r="L75" s="38">
        <v>0.79500000000000004</v>
      </c>
      <c r="M75" s="38">
        <v>11.513999999999999</v>
      </c>
      <c r="N75" s="38">
        <v>45.494999999999997</v>
      </c>
      <c r="O75" s="38">
        <v>8.2260000000000009</v>
      </c>
      <c r="P75" s="38">
        <v>0.83099999999999996</v>
      </c>
      <c r="Q75" s="38">
        <v>13.5</v>
      </c>
    </row>
    <row r="76" spans="1:17">
      <c r="A76" s="53" t="s">
        <v>200</v>
      </c>
      <c r="B76" s="1"/>
      <c r="C76" s="1" t="s">
        <v>6</v>
      </c>
      <c r="D76" s="1">
        <v>30</v>
      </c>
      <c r="E76" s="38">
        <v>2.2799999999999998</v>
      </c>
      <c r="F76" s="38">
        <v>0.27</v>
      </c>
      <c r="G76" s="38">
        <v>13.86</v>
      </c>
      <c r="H76" s="38">
        <v>66.3</v>
      </c>
      <c r="I76" s="38">
        <v>4.8000000000000001E-2</v>
      </c>
      <c r="J76" s="38"/>
      <c r="K76" s="38"/>
      <c r="L76" s="38">
        <v>0.39</v>
      </c>
      <c r="M76" s="38">
        <v>6.9</v>
      </c>
      <c r="N76" s="38">
        <v>26.1</v>
      </c>
      <c r="O76" s="38">
        <v>9.9</v>
      </c>
      <c r="P76" s="38">
        <v>0.6</v>
      </c>
      <c r="Q76" s="38"/>
    </row>
    <row r="77" spans="1:17" ht="25.5">
      <c r="A77" s="53" t="s">
        <v>201</v>
      </c>
      <c r="B77" s="1"/>
      <c r="C77" s="1" t="s">
        <v>7</v>
      </c>
      <c r="D77" s="1">
        <v>40</v>
      </c>
      <c r="E77" s="38">
        <v>2.9333333333333336</v>
      </c>
      <c r="F77" s="38">
        <v>0.53333333333333333</v>
      </c>
      <c r="G77" s="38">
        <v>17.333333333333332</v>
      </c>
      <c r="H77" s="38">
        <v>85.333333333333329</v>
      </c>
      <c r="I77" s="38">
        <v>0.08</v>
      </c>
      <c r="J77" s="38">
        <v>0</v>
      </c>
      <c r="K77" s="38">
        <v>0</v>
      </c>
      <c r="L77" s="38">
        <v>0.39999999999999997</v>
      </c>
      <c r="M77" s="38">
        <v>13.200000000000001</v>
      </c>
      <c r="N77" s="38">
        <v>77.600000000000009</v>
      </c>
      <c r="O77" s="38">
        <v>22.8</v>
      </c>
      <c r="P77" s="38">
        <v>1.8</v>
      </c>
      <c r="Q77" s="38">
        <v>0.39999999999999997</v>
      </c>
    </row>
    <row r="78" spans="1:17" ht="38.25">
      <c r="A78" s="53" t="s">
        <v>209</v>
      </c>
      <c r="B78" s="1" t="s">
        <v>139</v>
      </c>
      <c r="C78" s="1" t="s">
        <v>115</v>
      </c>
      <c r="D78" s="1">
        <v>200</v>
      </c>
      <c r="E78" s="38">
        <v>0.23</v>
      </c>
      <c r="F78" s="38">
        <v>4.5999999999999999E-2</v>
      </c>
      <c r="G78" s="38">
        <v>17.614999999999998</v>
      </c>
      <c r="H78" s="38">
        <v>68.59</v>
      </c>
      <c r="I78" s="38">
        <v>7.0000000000000001E-3</v>
      </c>
      <c r="J78" s="38">
        <v>46</v>
      </c>
      <c r="K78" s="38"/>
      <c r="L78" s="38">
        <v>0.16600000000000001</v>
      </c>
      <c r="M78" s="38">
        <v>8.2799999999999994</v>
      </c>
      <c r="N78" s="38">
        <v>7.59</v>
      </c>
      <c r="O78" s="38">
        <v>7.13</v>
      </c>
      <c r="P78" s="38">
        <v>0.34399999999999997</v>
      </c>
      <c r="Q78" s="38">
        <v>3.91</v>
      </c>
    </row>
    <row r="79" spans="1:17">
      <c r="A79" s="55"/>
      <c r="B79" s="104" t="s">
        <v>38</v>
      </c>
      <c r="C79" s="104"/>
      <c r="D79" s="3">
        <f>SUM(D72:D78)</f>
        <v>820</v>
      </c>
      <c r="E79" s="42">
        <f t="shared" ref="E79:Q79" si="11">SUM(E72:E78)</f>
        <v>27.181583333333336</v>
      </c>
      <c r="F79" s="42">
        <f t="shared" si="11"/>
        <v>18.943083333333334</v>
      </c>
      <c r="G79" s="42">
        <f t="shared" si="11"/>
        <v>107.79120833333332</v>
      </c>
      <c r="H79" s="42">
        <f t="shared" si="11"/>
        <v>709.6867083333334</v>
      </c>
      <c r="I79" s="42">
        <f t="shared" si="11"/>
        <v>0.55674999999999997</v>
      </c>
      <c r="J79" s="42">
        <f t="shared" si="11"/>
        <v>117.55624999999999</v>
      </c>
      <c r="K79" s="42">
        <f t="shared" si="11"/>
        <v>5569.5</v>
      </c>
      <c r="L79" s="42">
        <f t="shared" si="11"/>
        <v>6.7851249999999999</v>
      </c>
      <c r="M79" s="42">
        <f t="shared" si="11"/>
        <v>114.51400000000001</v>
      </c>
      <c r="N79" s="42">
        <f t="shared" si="11"/>
        <v>455.07625000000002</v>
      </c>
      <c r="O79" s="42">
        <f t="shared" si="11"/>
        <v>105.42475</v>
      </c>
      <c r="P79" s="42">
        <f t="shared" si="11"/>
        <v>10.07225</v>
      </c>
      <c r="Q79" s="42">
        <f t="shared" si="11"/>
        <v>6266.9374999999991</v>
      </c>
    </row>
    <row r="80" spans="1:17">
      <c r="A80" s="53"/>
      <c r="B80" s="35" t="s">
        <v>68</v>
      </c>
      <c r="C80" s="35"/>
      <c r="D80" s="31">
        <f>D70+D79</f>
        <v>1354.9999995000001</v>
      </c>
      <c r="E80" s="43">
        <f t="shared" ref="E80:P80" si="12">E70+E79</f>
        <v>58.734916564333332</v>
      </c>
      <c r="F80" s="43">
        <f t="shared" si="12"/>
        <v>40.37808321833333</v>
      </c>
      <c r="G80" s="43">
        <f t="shared" si="12"/>
        <v>177.33754165433334</v>
      </c>
      <c r="H80" s="43">
        <f t="shared" si="12"/>
        <v>1310.0727068333335</v>
      </c>
      <c r="I80" s="43">
        <f t="shared" si="12"/>
        <v>0.80641666649999999</v>
      </c>
      <c r="J80" s="43">
        <f t="shared" si="12"/>
        <v>158.63024999599997</v>
      </c>
      <c r="K80" s="43">
        <f t="shared" si="12"/>
        <v>5706.64999885</v>
      </c>
      <c r="L80" s="43">
        <f t="shared" si="12"/>
        <v>8.5211249974999994</v>
      </c>
      <c r="M80" s="43">
        <f t="shared" si="12"/>
        <v>692.61099500000012</v>
      </c>
      <c r="N80" s="43">
        <f t="shared" si="12"/>
        <v>996.42224680000004</v>
      </c>
      <c r="O80" s="43">
        <f t="shared" si="12"/>
        <v>194.672749775</v>
      </c>
      <c r="P80" s="43">
        <f t="shared" si="12"/>
        <v>12.421249995</v>
      </c>
      <c r="Q80" s="43">
        <f>Q70+Q79</f>
        <v>7002.5274987099992</v>
      </c>
    </row>
    <row r="81" spans="1:17" ht="15.75">
      <c r="A81" s="53"/>
      <c r="B81" s="36" t="s">
        <v>69</v>
      </c>
      <c r="C81" s="1"/>
      <c r="D81" s="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>
      <c r="A82" s="56"/>
      <c r="B82" s="103" t="s">
        <v>0</v>
      </c>
      <c r="C82" s="103"/>
      <c r="D82" s="40"/>
      <c r="E82" s="40"/>
      <c r="F82" s="40"/>
      <c r="G82" s="40"/>
      <c r="H82" s="40"/>
      <c r="I82" s="40"/>
      <c r="J82" s="40"/>
      <c r="K82" s="1"/>
      <c r="L82" s="1"/>
      <c r="M82" s="1"/>
      <c r="N82" s="1"/>
      <c r="O82" s="1"/>
      <c r="P82" s="1"/>
      <c r="Q82" s="1"/>
    </row>
    <row r="83" spans="1:17" ht="38.25">
      <c r="A83" s="53" t="s">
        <v>233</v>
      </c>
      <c r="B83" s="1" t="s">
        <v>239</v>
      </c>
      <c r="C83" s="1" t="s">
        <v>240</v>
      </c>
      <c r="D83" s="85">
        <v>90</v>
      </c>
      <c r="E83" s="38">
        <v>17.016749999999998</v>
      </c>
      <c r="F83" s="38">
        <v>18.743625000000002</v>
      </c>
      <c r="G83" s="38">
        <v>2.4086249999999998</v>
      </c>
      <c r="H83" s="38">
        <v>246.46950000000001</v>
      </c>
      <c r="I83" s="38">
        <v>7.425000000000001E-2</v>
      </c>
      <c r="J83" s="38">
        <v>3.2062500000000003</v>
      </c>
      <c r="K83" s="44">
        <v>0</v>
      </c>
      <c r="L83" s="44">
        <v>2.4221249999999999</v>
      </c>
      <c r="M83" s="44">
        <v>11.418750000000001</v>
      </c>
      <c r="N83" s="44">
        <v>175.88249999999999</v>
      </c>
      <c r="O83" s="44">
        <v>23.49</v>
      </c>
      <c r="P83" s="44">
        <v>2.5964999999999998</v>
      </c>
      <c r="Q83" s="44">
        <v>71.100000000000009</v>
      </c>
    </row>
    <row r="84" spans="1:17" ht="25.5">
      <c r="A84" s="53" t="s">
        <v>197</v>
      </c>
      <c r="B84" s="1" t="s">
        <v>153</v>
      </c>
      <c r="C84" s="1" t="s">
        <v>98</v>
      </c>
      <c r="D84" s="85">
        <v>30</v>
      </c>
      <c r="E84" s="38">
        <v>0.1</v>
      </c>
      <c r="F84" s="38">
        <v>0.03</v>
      </c>
      <c r="G84" s="38">
        <v>1.1000000000000001</v>
      </c>
      <c r="H84" s="38">
        <v>7</v>
      </c>
      <c r="I84" s="38">
        <v>8.9999999999999993E-3</v>
      </c>
      <c r="J84" s="38">
        <v>2.1</v>
      </c>
      <c r="K84" s="45"/>
      <c r="L84" s="38">
        <v>0.03</v>
      </c>
      <c r="M84" s="38">
        <v>5.0999999999999996</v>
      </c>
      <c r="N84" s="38">
        <v>9</v>
      </c>
      <c r="O84" s="38">
        <v>4.2</v>
      </c>
      <c r="P84" s="38">
        <v>0.15</v>
      </c>
      <c r="Q84" s="38">
        <v>3</v>
      </c>
    </row>
    <row r="85" spans="1:17" ht="38.25">
      <c r="A85" s="53" t="s">
        <v>235</v>
      </c>
      <c r="B85" s="1" t="s">
        <v>184</v>
      </c>
      <c r="C85" s="1" t="s">
        <v>183</v>
      </c>
      <c r="D85" s="85">
        <v>150</v>
      </c>
      <c r="E85" s="38">
        <v>8.6940000000000008</v>
      </c>
      <c r="F85" s="38">
        <v>2.2770000000000001</v>
      </c>
      <c r="G85" s="38">
        <v>39.399000000000001</v>
      </c>
      <c r="H85" s="38">
        <v>212.52</v>
      </c>
      <c r="I85" s="38">
        <v>0.29699999999999999</v>
      </c>
      <c r="J85" s="38"/>
      <c r="K85" s="38"/>
      <c r="L85" s="38">
        <v>0.55200000000000005</v>
      </c>
      <c r="M85" s="38">
        <v>15.073</v>
      </c>
      <c r="N85" s="38">
        <v>205.88</v>
      </c>
      <c r="O85" s="38">
        <v>138.07599999999999</v>
      </c>
      <c r="P85" s="38">
        <v>4.633</v>
      </c>
      <c r="Q85" s="38"/>
    </row>
    <row r="86" spans="1:17" ht="38.25">
      <c r="A86" s="53" t="s">
        <v>210</v>
      </c>
      <c r="B86" s="1" t="s">
        <v>138</v>
      </c>
      <c r="C86" s="76" t="s">
        <v>53</v>
      </c>
      <c r="D86" s="85">
        <v>207</v>
      </c>
      <c r="E86" s="78">
        <v>6.3E-2</v>
      </c>
      <c r="F86" s="78">
        <v>7.0000000000000001E-3</v>
      </c>
      <c r="G86" s="78">
        <v>12.189</v>
      </c>
      <c r="H86" s="78">
        <v>50.271999999999998</v>
      </c>
      <c r="I86" s="78">
        <v>4.0000000000000001E-3</v>
      </c>
      <c r="J86" s="78">
        <v>2.9</v>
      </c>
      <c r="K86" s="79"/>
      <c r="L86" s="78">
        <v>1.4E-2</v>
      </c>
      <c r="M86" s="78">
        <v>7.75</v>
      </c>
      <c r="N86" s="78">
        <v>9.7799999999999994</v>
      </c>
      <c r="O86" s="78">
        <v>5.24</v>
      </c>
      <c r="P86" s="78">
        <v>0.89800000000000002</v>
      </c>
      <c r="Q86" s="78">
        <v>0.14000000000000001</v>
      </c>
    </row>
    <row r="87" spans="1:17">
      <c r="A87" s="53" t="s">
        <v>200</v>
      </c>
      <c r="B87" s="73"/>
      <c r="C87" s="80" t="s">
        <v>6</v>
      </c>
      <c r="D87" s="85">
        <v>20</v>
      </c>
      <c r="E87" s="78">
        <v>1.58</v>
      </c>
      <c r="F87" s="78">
        <v>0.2</v>
      </c>
      <c r="G87" s="78">
        <v>9.66</v>
      </c>
      <c r="H87" s="78">
        <v>47</v>
      </c>
      <c r="I87" s="78">
        <v>3.2000000000000001E-2</v>
      </c>
      <c r="J87" s="78"/>
      <c r="K87" s="78"/>
      <c r="L87" s="78">
        <v>0.26</v>
      </c>
      <c r="M87" s="78">
        <v>4.5999999999999996</v>
      </c>
      <c r="N87" s="78">
        <v>17.399999999999999</v>
      </c>
      <c r="O87" s="78">
        <v>6.6</v>
      </c>
      <c r="P87" s="78">
        <v>0.4</v>
      </c>
      <c r="Q87" s="78"/>
    </row>
    <row r="88" spans="1:17" ht="51">
      <c r="A88" s="55" t="s">
        <v>199</v>
      </c>
      <c r="B88" s="41" t="s">
        <v>165</v>
      </c>
      <c r="C88" s="81" t="s">
        <v>44</v>
      </c>
      <c r="D88" s="85">
        <v>40</v>
      </c>
      <c r="E88" s="82">
        <v>5.4489999999999998</v>
      </c>
      <c r="F88" s="82">
        <v>5.73</v>
      </c>
      <c r="G88" s="82">
        <v>32.281999999999996</v>
      </c>
      <c r="H88" s="82">
        <v>202.738</v>
      </c>
      <c r="I88" s="82">
        <v>0.30499999999999999</v>
      </c>
      <c r="J88" s="82">
        <v>0.56000000000000005</v>
      </c>
      <c r="K88" s="78">
        <v>1.6</v>
      </c>
      <c r="L88" s="78">
        <v>2.363</v>
      </c>
      <c r="M88" s="78">
        <v>42.796999999999997</v>
      </c>
      <c r="N88" s="78">
        <v>83.183999999999997</v>
      </c>
      <c r="O88" s="78">
        <v>26.84</v>
      </c>
      <c r="P88" s="78">
        <v>0.85599999999999998</v>
      </c>
      <c r="Q88" s="78">
        <v>4</v>
      </c>
    </row>
    <row r="89" spans="1:17">
      <c r="A89" s="53"/>
      <c r="B89" s="3" t="s">
        <v>34</v>
      </c>
      <c r="C89" s="34"/>
      <c r="D89" s="3">
        <f>SUM(D83:D88)</f>
        <v>537</v>
      </c>
      <c r="E89" s="42">
        <f t="shared" ref="E89:P89" si="13">SUM(E83:E88)</f>
        <v>32.902749999999997</v>
      </c>
      <c r="F89" s="42">
        <f t="shared" si="13"/>
        <v>26.987625000000005</v>
      </c>
      <c r="G89" s="42">
        <f t="shared" si="13"/>
        <v>97.038624999999996</v>
      </c>
      <c r="H89" s="42">
        <f t="shared" si="13"/>
        <v>765.99950000000013</v>
      </c>
      <c r="I89" s="42">
        <f t="shared" si="13"/>
        <v>0.72124999999999995</v>
      </c>
      <c r="J89" s="42">
        <f t="shared" si="13"/>
        <v>8.7662500000000012</v>
      </c>
      <c r="K89" s="42">
        <f t="shared" si="13"/>
        <v>1.6</v>
      </c>
      <c r="L89" s="42">
        <f t="shared" si="13"/>
        <v>5.6411249999999988</v>
      </c>
      <c r="M89" s="42">
        <f t="shared" si="13"/>
        <v>86.73875000000001</v>
      </c>
      <c r="N89" s="42">
        <f t="shared" si="13"/>
        <v>501.12649999999996</v>
      </c>
      <c r="O89" s="42">
        <f t="shared" si="13"/>
        <v>204.446</v>
      </c>
      <c r="P89" s="42">
        <f t="shared" si="13"/>
        <v>9.5335000000000001</v>
      </c>
      <c r="Q89" s="42">
        <f>SUM(Q83:Q88)</f>
        <v>78.240000000000009</v>
      </c>
    </row>
    <row r="90" spans="1:17">
      <c r="A90" s="56"/>
      <c r="B90" s="40" t="s">
        <v>1</v>
      </c>
      <c r="C90" s="4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25.5">
      <c r="A91" s="53" t="s">
        <v>205</v>
      </c>
      <c r="B91" s="1" t="s">
        <v>166</v>
      </c>
      <c r="C91" s="1" t="s">
        <v>71</v>
      </c>
      <c r="D91" s="85">
        <v>60</v>
      </c>
      <c r="E91" s="38">
        <v>0.85499999999999998</v>
      </c>
      <c r="F91" s="38">
        <v>2.0550000000000002</v>
      </c>
      <c r="G91" s="38">
        <v>5.016</v>
      </c>
      <c r="H91" s="38">
        <v>41.921999999999997</v>
      </c>
      <c r="I91" s="38">
        <v>1.0999999999999999E-2</v>
      </c>
      <c r="J91" s="38">
        <v>5.7</v>
      </c>
      <c r="K91" s="38"/>
      <c r="L91" s="38">
        <v>0.93700000000000006</v>
      </c>
      <c r="M91" s="38">
        <v>28.45</v>
      </c>
      <c r="N91" s="38">
        <v>26.05</v>
      </c>
      <c r="O91" s="38">
        <v>12.98</v>
      </c>
      <c r="P91" s="38">
        <v>0.85599999999999998</v>
      </c>
      <c r="Q91" s="38">
        <v>1.1399999999999999</v>
      </c>
    </row>
    <row r="92" spans="1:17">
      <c r="A92" s="53" t="s">
        <v>207</v>
      </c>
      <c r="B92" s="1" t="s">
        <v>167</v>
      </c>
      <c r="C92" s="1" t="s">
        <v>72</v>
      </c>
      <c r="D92" s="85">
        <v>250</v>
      </c>
      <c r="E92" s="38">
        <v>9.59</v>
      </c>
      <c r="F92" s="38">
        <v>5.6790000000000003</v>
      </c>
      <c r="G92" s="38">
        <v>19.456</v>
      </c>
      <c r="H92" s="38">
        <v>168.17500000000001</v>
      </c>
      <c r="I92" s="38">
        <v>0.182</v>
      </c>
      <c r="J92" s="38">
        <v>26.68</v>
      </c>
      <c r="K92" s="38">
        <v>4.3</v>
      </c>
      <c r="L92" s="38">
        <v>2.823</v>
      </c>
      <c r="M92" s="38">
        <v>28.82</v>
      </c>
      <c r="N92" s="38">
        <v>163.79499999999999</v>
      </c>
      <c r="O92" s="38">
        <v>43.33</v>
      </c>
      <c r="P92" s="38">
        <v>1.4870000000000001</v>
      </c>
      <c r="Q92" s="38">
        <v>37.299999999999997</v>
      </c>
    </row>
    <row r="93" spans="1:17" ht="25.5">
      <c r="A93" s="53" t="s">
        <v>242</v>
      </c>
      <c r="B93" s="1" t="s">
        <v>241</v>
      </c>
      <c r="C93" s="1" t="s">
        <v>244</v>
      </c>
      <c r="D93" s="85">
        <v>150</v>
      </c>
      <c r="E93" s="38">
        <v>7.9119999999999999</v>
      </c>
      <c r="F93" s="38">
        <v>6.1340000000000003</v>
      </c>
      <c r="G93" s="38">
        <v>33.892000000000003</v>
      </c>
      <c r="H93" s="38">
        <v>223.07599999999999</v>
      </c>
      <c r="I93" s="38">
        <v>8.5000000000000006E-2</v>
      </c>
      <c r="J93" s="38">
        <v>0.08</v>
      </c>
      <c r="K93" s="38">
        <v>39</v>
      </c>
      <c r="L93" s="38">
        <v>0.81</v>
      </c>
      <c r="M93" s="38">
        <v>112.06399999999999</v>
      </c>
      <c r="N93" s="38">
        <v>107.364</v>
      </c>
      <c r="O93" s="38">
        <v>12.298999999999999</v>
      </c>
      <c r="P93" s="38">
        <v>0.89200000000000002</v>
      </c>
      <c r="Q93" s="38">
        <v>15.6</v>
      </c>
    </row>
    <row r="94" spans="1:17" ht="38.25">
      <c r="A94" s="53" t="s">
        <v>209</v>
      </c>
      <c r="B94" s="1" t="s">
        <v>73</v>
      </c>
      <c r="C94" s="1" t="s">
        <v>74</v>
      </c>
      <c r="D94" s="85">
        <v>200</v>
      </c>
      <c r="E94" s="38">
        <v>0.46</v>
      </c>
      <c r="F94" s="38">
        <v>0.1</v>
      </c>
      <c r="G94" s="38">
        <v>28.13</v>
      </c>
      <c r="H94" s="38">
        <v>116.1</v>
      </c>
      <c r="I94" s="38">
        <v>0.03</v>
      </c>
      <c r="J94" s="38"/>
      <c r="K94" s="38"/>
      <c r="L94" s="38">
        <v>0.1</v>
      </c>
      <c r="M94" s="38">
        <v>16</v>
      </c>
      <c r="N94" s="38">
        <v>25.8</v>
      </c>
      <c r="O94" s="38">
        <v>8.4</v>
      </c>
      <c r="P94" s="38">
        <v>0.63600000000000001</v>
      </c>
      <c r="Q94" s="38">
        <v>1.2</v>
      </c>
    </row>
    <row r="95" spans="1:17">
      <c r="A95" s="53" t="s">
        <v>200</v>
      </c>
      <c r="B95" s="1"/>
      <c r="C95" s="1" t="s">
        <v>6</v>
      </c>
      <c r="D95" s="85">
        <v>30</v>
      </c>
      <c r="E95" s="38">
        <v>2.2799999999999998</v>
      </c>
      <c r="F95" s="38">
        <v>0.27</v>
      </c>
      <c r="G95" s="38">
        <v>13.86</v>
      </c>
      <c r="H95" s="38">
        <v>66.3</v>
      </c>
      <c r="I95" s="38">
        <v>4.8000000000000001E-2</v>
      </c>
      <c r="J95" s="38"/>
      <c r="K95" s="38"/>
      <c r="L95" s="38">
        <v>0.39</v>
      </c>
      <c r="M95" s="38">
        <v>6.9</v>
      </c>
      <c r="N95" s="38">
        <v>26.1</v>
      </c>
      <c r="O95" s="38">
        <v>9.9</v>
      </c>
      <c r="P95" s="38">
        <v>0.6</v>
      </c>
      <c r="Q95" s="38"/>
    </row>
    <row r="96" spans="1:17" ht="25.5">
      <c r="A96" s="53" t="s">
        <v>201</v>
      </c>
      <c r="B96" s="1"/>
      <c r="C96" s="1" t="s">
        <v>7</v>
      </c>
      <c r="D96" s="85">
        <v>40</v>
      </c>
      <c r="E96" s="38">
        <v>2.9333333333333336</v>
      </c>
      <c r="F96" s="38">
        <v>0.53333333333333333</v>
      </c>
      <c r="G96" s="38">
        <v>17.333333333333332</v>
      </c>
      <c r="H96" s="38">
        <v>85.333333333333329</v>
      </c>
      <c r="I96" s="38">
        <v>0.08</v>
      </c>
      <c r="J96" s="38">
        <v>0</v>
      </c>
      <c r="K96" s="38">
        <v>0</v>
      </c>
      <c r="L96" s="38">
        <v>0.39999999999999997</v>
      </c>
      <c r="M96" s="38">
        <v>13.200000000000001</v>
      </c>
      <c r="N96" s="38">
        <v>77.600000000000009</v>
      </c>
      <c r="O96" s="38">
        <v>22.8</v>
      </c>
      <c r="P96" s="38">
        <v>1.8</v>
      </c>
      <c r="Q96" s="38">
        <v>0.39999999999999997</v>
      </c>
    </row>
    <row r="97" spans="1:17">
      <c r="A97" s="55"/>
      <c r="B97" s="104" t="s">
        <v>38</v>
      </c>
      <c r="C97" s="104"/>
      <c r="D97" s="42">
        <f>SUM(D91:D96)</f>
        <v>730</v>
      </c>
      <c r="E97" s="42">
        <f t="shared" ref="E97:P97" si="14">SUM(E91:E96)</f>
        <v>24.030333333333335</v>
      </c>
      <c r="F97" s="42">
        <f t="shared" si="14"/>
        <v>14.771333333333333</v>
      </c>
      <c r="G97" s="42">
        <f t="shared" si="14"/>
        <v>117.68733333333333</v>
      </c>
      <c r="H97" s="42">
        <f t="shared" si="14"/>
        <v>700.90633333333335</v>
      </c>
      <c r="I97" s="42">
        <f t="shared" si="14"/>
        <v>0.43600000000000005</v>
      </c>
      <c r="J97" s="42">
        <f t="shared" si="14"/>
        <v>32.46</v>
      </c>
      <c r="K97" s="42">
        <f t="shared" si="14"/>
        <v>43.3</v>
      </c>
      <c r="L97" s="42">
        <f t="shared" si="14"/>
        <v>5.46</v>
      </c>
      <c r="M97" s="42">
        <f t="shared" si="14"/>
        <v>205.434</v>
      </c>
      <c r="N97" s="42">
        <f t="shared" si="14"/>
        <v>426.70900000000006</v>
      </c>
      <c r="O97" s="42">
        <f t="shared" si="14"/>
        <v>109.70900000000002</v>
      </c>
      <c r="P97" s="42">
        <f t="shared" si="14"/>
        <v>6.2709999999999999</v>
      </c>
      <c r="Q97" s="42">
        <f>SUM(Q91:Q96)</f>
        <v>55.64</v>
      </c>
    </row>
    <row r="98" spans="1:17">
      <c r="A98" s="53"/>
      <c r="B98" s="35" t="s">
        <v>75</v>
      </c>
      <c r="C98" s="35"/>
      <c r="D98" s="43">
        <f t="shared" ref="D98:Q98" si="15">D89+D97</f>
        <v>1267</v>
      </c>
      <c r="E98" s="43">
        <f t="shared" si="15"/>
        <v>56.933083333333329</v>
      </c>
      <c r="F98" s="43">
        <f t="shared" si="15"/>
        <v>41.758958333333339</v>
      </c>
      <c r="G98" s="43">
        <f t="shared" si="15"/>
        <v>214.72595833333332</v>
      </c>
      <c r="H98" s="43">
        <f t="shared" si="15"/>
        <v>1466.9058333333335</v>
      </c>
      <c r="I98" s="43">
        <f t="shared" si="15"/>
        <v>1.1572499999999999</v>
      </c>
      <c r="J98" s="43">
        <f t="shared" si="15"/>
        <v>41.22625</v>
      </c>
      <c r="K98" s="43">
        <f t="shared" si="15"/>
        <v>44.9</v>
      </c>
      <c r="L98" s="43">
        <f t="shared" si="15"/>
        <v>11.101125</v>
      </c>
      <c r="M98" s="43">
        <f t="shared" si="15"/>
        <v>292.17275000000001</v>
      </c>
      <c r="N98" s="43">
        <f t="shared" si="15"/>
        <v>927.83550000000002</v>
      </c>
      <c r="O98" s="43">
        <f t="shared" si="15"/>
        <v>314.15500000000003</v>
      </c>
      <c r="P98" s="43">
        <f t="shared" si="15"/>
        <v>15.804500000000001</v>
      </c>
      <c r="Q98" s="43">
        <f t="shared" si="15"/>
        <v>133.88</v>
      </c>
    </row>
    <row r="99" spans="1:17" ht="15.75">
      <c r="A99" s="53"/>
      <c r="B99" s="36" t="s">
        <v>76</v>
      </c>
      <c r="C99" s="1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>
      <c r="A100" s="56"/>
      <c r="B100" s="103" t="s">
        <v>0</v>
      </c>
      <c r="C100" s="103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t="25.5">
      <c r="A101" s="53" t="s">
        <v>197</v>
      </c>
      <c r="B101" s="1" t="s">
        <v>153</v>
      </c>
      <c r="C101" s="1" t="s">
        <v>51</v>
      </c>
      <c r="D101" s="85">
        <v>30</v>
      </c>
      <c r="E101" s="38">
        <v>0.33</v>
      </c>
      <c r="F101" s="38">
        <v>0.06</v>
      </c>
      <c r="G101" s="38">
        <v>1.1399999999999999</v>
      </c>
      <c r="H101" s="38">
        <v>7.2</v>
      </c>
      <c r="I101" s="38">
        <v>1.7999999999999999E-2</v>
      </c>
      <c r="J101" s="38">
        <v>7.5</v>
      </c>
      <c r="K101" s="38"/>
      <c r="L101" s="38">
        <v>0.21</v>
      </c>
      <c r="M101" s="38">
        <v>4.2</v>
      </c>
      <c r="N101" s="38">
        <v>7.8</v>
      </c>
      <c r="O101" s="38">
        <v>6</v>
      </c>
      <c r="P101" s="38">
        <v>0.27</v>
      </c>
      <c r="Q101" s="38">
        <v>39.9</v>
      </c>
    </row>
    <row r="102" spans="1:17">
      <c r="A102" s="53" t="s">
        <v>217</v>
      </c>
      <c r="B102" s="1" t="s">
        <v>169</v>
      </c>
      <c r="C102" s="1" t="s">
        <v>77</v>
      </c>
      <c r="D102" s="85">
        <v>100</v>
      </c>
      <c r="E102" s="38">
        <v>10.856999999999999</v>
      </c>
      <c r="F102" s="38">
        <v>8.2479999999999993</v>
      </c>
      <c r="G102" s="38">
        <v>12.313000000000001</v>
      </c>
      <c r="H102" s="38">
        <v>167.364</v>
      </c>
      <c r="I102" s="38">
        <v>0.17599999999999999</v>
      </c>
      <c r="J102" s="38">
        <v>3.1749999999999998</v>
      </c>
      <c r="K102" s="38">
        <v>20.6</v>
      </c>
      <c r="L102" s="38">
        <v>2.6909999999999998</v>
      </c>
      <c r="M102" s="38">
        <v>38.256</v>
      </c>
      <c r="N102" s="38">
        <v>120.944</v>
      </c>
      <c r="O102" s="38">
        <v>22.332000000000001</v>
      </c>
      <c r="P102" s="38">
        <v>0.72199999999999998</v>
      </c>
      <c r="Q102" s="38">
        <v>22.35</v>
      </c>
    </row>
    <row r="103" spans="1:17" ht="38.25">
      <c r="A103" s="53" t="s">
        <v>235</v>
      </c>
      <c r="B103" s="1" t="s">
        <v>170</v>
      </c>
      <c r="C103" s="1" t="s">
        <v>50</v>
      </c>
      <c r="D103" s="85">
        <v>150</v>
      </c>
      <c r="E103" s="38">
        <v>3.331</v>
      </c>
      <c r="F103" s="38">
        <v>3.278</v>
      </c>
      <c r="G103" s="38">
        <v>22.658999999999999</v>
      </c>
      <c r="H103" s="38">
        <v>133.887</v>
      </c>
      <c r="I103" s="38">
        <v>0.16300000000000001</v>
      </c>
      <c r="J103" s="38">
        <v>26.538</v>
      </c>
      <c r="K103" s="38">
        <v>14.3</v>
      </c>
      <c r="L103" s="38">
        <v>0.16200000000000001</v>
      </c>
      <c r="M103" s="38">
        <v>45.2</v>
      </c>
      <c r="N103" s="38">
        <v>98.91</v>
      </c>
      <c r="O103" s="38">
        <v>33.799999999999997</v>
      </c>
      <c r="P103" s="38">
        <v>1.246</v>
      </c>
      <c r="Q103" s="38">
        <v>22.52</v>
      </c>
    </row>
    <row r="104" spans="1:17" ht="38.25">
      <c r="A104" s="53" t="s">
        <v>202</v>
      </c>
      <c r="B104" s="1" t="s">
        <v>136</v>
      </c>
      <c r="C104" s="1" t="s">
        <v>42</v>
      </c>
      <c r="D104" s="85">
        <v>200</v>
      </c>
      <c r="E104" s="38">
        <v>5.71</v>
      </c>
      <c r="F104" s="38">
        <v>4.8</v>
      </c>
      <c r="G104" s="38">
        <v>20.82</v>
      </c>
      <c r="H104" s="38">
        <v>150.86000000000001</v>
      </c>
      <c r="I104" s="38">
        <v>3.7999999999999999E-2</v>
      </c>
      <c r="J104" s="38">
        <v>1.08</v>
      </c>
      <c r="K104" s="38">
        <v>18.059999999999999</v>
      </c>
      <c r="L104" s="38">
        <v>6.0000000000000001E-3</v>
      </c>
      <c r="M104" s="38">
        <v>218.56</v>
      </c>
      <c r="N104" s="38">
        <v>175.1</v>
      </c>
      <c r="O104" s="38">
        <v>33.700000000000003</v>
      </c>
      <c r="P104" s="38">
        <v>0.65600000000000003</v>
      </c>
      <c r="Q104" s="38">
        <v>39.659999999999997</v>
      </c>
    </row>
    <row r="105" spans="1:17" ht="25.5">
      <c r="A105" s="53" t="s">
        <v>245</v>
      </c>
      <c r="B105" s="1"/>
      <c r="C105" s="1" t="s">
        <v>3</v>
      </c>
      <c r="D105" s="85">
        <v>15</v>
      </c>
      <c r="E105" s="38">
        <v>7.4999999999999997E-2</v>
      </c>
      <c r="F105" s="38"/>
      <c r="G105" s="38">
        <v>12</v>
      </c>
      <c r="H105" s="38">
        <v>48.6</v>
      </c>
      <c r="I105" s="38"/>
      <c r="J105" s="38"/>
      <c r="K105" s="38"/>
      <c r="L105" s="38"/>
      <c r="M105" s="38">
        <v>3.15</v>
      </c>
      <c r="N105" s="38">
        <v>1.65</v>
      </c>
      <c r="O105" s="38">
        <v>1.05</v>
      </c>
      <c r="P105" s="38">
        <v>0.24</v>
      </c>
      <c r="Q105" s="38"/>
    </row>
    <row r="106" spans="1:17">
      <c r="A106" s="55"/>
      <c r="B106" s="41"/>
      <c r="C106" s="76" t="s">
        <v>485</v>
      </c>
      <c r="D106" s="85">
        <v>40</v>
      </c>
      <c r="E106" s="76">
        <v>3.0399999999999996</v>
      </c>
      <c r="F106" s="76">
        <v>0.36000000000000004</v>
      </c>
      <c r="G106" s="76">
        <v>18.48</v>
      </c>
      <c r="H106" s="76">
        <v>88.399999999999991</v>
      </c>
      <c r="I106" s="76">
        <v>6.4000000000000001E-2</v>
      </c>
      <c r="J106" s="76">
        <v>0</v>
      </c>
      <c r="K106" s="76">
        <v>0</v>
      </c>
      <c r="L106" s="76">
        <v>0.52</v>
      </c>
      <c r="M106" s="76">
        <v>9.2000000000000011</v>
      </c>
      <c r="N106" s="76">
        <v>34.800000000000004</v>
      </c>
      <c r="O106" s="76">
        <v>13.200000000000001</v>
      </c>
      <c r="P106" s="76">
        <v>0.79999999999999993</v>
      </c>
      <c r="Q106" s="76"/>
    </row>
    <row r="107" spans="1:17">
      <c r="A107" s="55"/>
      <c r="B107" s="48" t="s">
        <v>34</v>
      </c>
      <c r="C107" s="48"/>
      <c r="D107" s="42">
        <f>SUM(D101:D106)</f>
        <v>535</v>
      </c>
      <c r="E107" s="42">
        <f>SUM(E101:E106)</f>
        <v>23.342999999999996</v>
      </c>
      <c r="F107" s="42">
        <f>SUM(F101:F106)</f>
        <v>16.745999999999999</v>
      </c>
      <c r="G107" s="42">
        <f>SUM(G101:G106)</f>
        <v>87.412000000000006</v>
      </c>
      <c r="H107" s="42">
        <f t="shared" ref="H107:Q107" si="16">SUM(H101:H106)</f>
        <v>596.31100000000004</v>
      </c>
      <c r="I107" s="42">
        <f>SUM(I101:I106)</f>
        <v>0.45899999999999996</v>
      </c>
      <c r="J107" s="42">
        <f t="shared" si="16"/>
        <v>38.292999999999999</v>
      </c>
      <c r="K107" s="42">
        <f t="shared" si="16"/>
        <v>52.960000000000008</v>
      </c>
      <c r="L107" s="42">
        <f t="shared" si="16"/>
        <v>3.5889999999999995</v>
      </c>
      <c r="M107" s="42">
        <f t="shared" si="16"/>
        <v>318.56599999999997</v>
      </c>
      <c r="N107" s="42">
        <f>SUM(N101:N106)</f>
        <v>439.20400000000001</v>
      </c>
      <c r="O107" s="42">
        <f t="shared" si="16"/>
        <v>110.08199999999999</v>
      </c>
      <c r="P107" s="42">
        <f t="shared" si="16"/>
        <v>3.9340000000000002</v>
      </c>
      <c r="Q107" s="42">
        <f t="shared" si="16"/>
        <v>124.42999999999999</v>
      </c>
    </row>
    <row r="108" spans="1:17">
      <c r="A108" s="56"/>
      <c r="B108" s="40" t="s">
        <v>1</v>
      </c>
      <c r="C108" s="1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t="25.5">
      <c r="A109" s="53" t="s">
        <v>205</v>
      </c>
      <c r="B109" s="1" t="s">
        <v>171</v>
      </c>
      <c r="C109" s="1" t="s">
        <v>78</v>
      </c>
      <c r="D109" s="85">
        <v>60</v>
      </c>
      <c r="E109" s="38">
        <v>0.755</v>
      </c>
      <c r="F109" s="38">
        <v>3.093</v>
      </c>
      <c r="G109" s="38">
        <v>4.0049999999999999</v>
      </c>
      <c r="H109" s="38">
        <v>47.482999999999997</v>
      </c>
      <c r="I109" s="38">
        <v>2.7E-2</v>
      </c>
      <c r="J109" s="38">
        <v>7.5</v>
      </c>
      <c r="K109" s="38"/>
      <c r="L109" s="38">
        <v>1.389</v>
      </c>
      <c r="M109" s="38">
        <v>19.89</v>
      </c>
      <c r="N109" s="38">
        <v>22.22</v>
      </c>
      <c r="O109" s="38">
        <v>11.91</v>
      </c>
      <c r="P109" s="38">
        <v>0.496</v>
      </c>
      <c r="Q109" s="38">
        <v>141.52000000000001</v>
      </c>
    </row>
    <row r="110" spans="1:17" ht="38.25">
      <c r="A110" s="53" t="s">
        <v>204</v>
      </c>
      <c r="B110" s="1" t="s">
        <v>172</v>
      </c>
      <c r="C110" s="34" t="s">
        <v>173</v>
      </c>
      <c r="D110" s="85">
        <v>250</v>
      </c>
      <c r="E110" s="38">
        <v>10.962999999999999</v>
      </c>
      <c r="F110" s="38">
        <v>3.5870000000000002</v>
      </c>
      <c r="G110" s="38">
        <v>10.826000000000001</v>
      </c>
      <c r="H110" s="38">
        <v>120.069</v>
      </c>
      <c r="I110" s="38">
        <v>0.1</v>
      </c>
      <c r="J110" s="38">
        <v>20.79</v>
      </c>
      <c r="K110" s="38">
        <v>36</v>
      </c>
      <c r="L110" s="38">
        <v>1.5609999999999999</v>
      </c>
      <c r="M110" s="38">
        <v>41.688000000000002</v>
      </c>
      <c r="N110" s="38">
        <v>112.178</v>
      </c>
      <c r="O110" s="38">
        <v>21.841999999999999</v>
      </c>
      <c r="P110" s="38">
        <v>1.3169999999999999</v>
      </c>
      <c r="Q110" s="38">
        <v>233.85</v>
      </c>
    </row>
    <row r="111" spans="1:17" ht="38.25">
      <c r="A111" s="53" t="s">
        <v>233</v>
      </c>
      <c r="B111" s="1" t="s">
        <v>140</v>
      </c>
      <c r="C111" s="34" t="s">
        <v>79</v>
      </c>
      <c r="D111" s="85">
        <v>90</v>
      </c>
      <c r="E111" s="38">
        <v>14.080500000000001</v>
      </c>
      <c r="F111" s="38">
        <v>15.024375000000001</v>
      </c>
      <c r="G111" s="38">
        <v>4.4358750000000002</v>
      </c>
      <c r="H111" s="38">
        <v>209.35350000000003</v>
      </c>
      <c r="I111" s="38">
        <v>8.3249999999999991E-2</v>
      </c>
      <c r="J111" s="38">
        <v>2.1734999999999998</v>
      </c>
      <c r="K111" s="38">
        <v>9</v>
      </c>
      <c r="L111" s="38">
        <v>1.3938750000000002</v>
      </c>
      <c r="M111" s="38">
        <v>25.672499999999999</v>
      </c>
      <c r="N111" s="38">
        <v>154.92375000000001</v>
      </c>
      <c r="O111" s="38">
        <v>20.182500000000001</v>
      </c>
      <c r="P111" s="38">
        <v>2.1757499999999999</v>
      </c>
      <c r="Q111" s="38">
        <v>9.6300000000000008</v>
      </c>
    </row>
    <row r="112" spans="1:17">
      <c r="A112" s="53" t="s">
        <v>236</v>
      </c>
      <c r="B112" s="1" t="s">
        <v>174</v>
      </c>
      <c r="C112" s="1" t="s">
        <v>80</v>
      </c>
      <c r="D112" s="85">
        <v>150</v>
      </c>
      <c r="E112" s="38">
        <v>3.899</v>
      </c>
      <c r="F112" s="38">
        <v>3.113</v>
      </c>
      <c r="G112" s="38">
        <v>13.939</v>
      </c>
      <c r="H112" s="38">
        <v>101.946</v>
      </c>
      <c r="I112" s="38">
        <v>8.5999999999999993E-2</v>
      </c>
      <c r="J112" s="38">
        <v>82.2</v>
      </c>
      <c r="K112" s="38">
        <v>16</v>
      </c>
      <c r="L112" s="38">
        <v>0.35599999999999998</v>
      </c>
      <c r="M112" s="38">
        <v>90.337000000000003</v>
      </c>
      <c r="N112" s="38">
        <v>67.894999999999996</v>
      </c>
      <c r="O112" s="38">
        <v>34.439</v>
      </c>
      <c r="P112" s="38">
        <v>1.3620000000000001</v>
      </c>
      <c r="Q112" s="38">
        <v>110.16</v>
      </c>
    </row>
    <row r="113" spans="1:17">
      <c r="A113" s="53" t="s">
        <v>212</v>
      </c>
      <c r="B113" s="1"/>
      <c r="C113" s="1" t="s">
        <v>57</v>
      </c>
      <c r="D113" s="85">
        <v>200</v>
      </c>
      <c r="E113" s="38">
        <v>1</v>
      </c>
      <c r="F113" s="38">
        <v>0.2</v>
      </c>
      <c r="G113" s="38">
        <v>20.2</v>
      </c>
      <c r="H113" s="38">
        <v>92</v>
      </c>
      <c r="I113" s="38">
        <v>0.02</v>
      </c>
      <c r="J113" s="38">
        <v>4</v>
      </c>
      <c r="K113" s="38"/>
      <c r="L113" s="38">
        <v>0.2</v>
      </c>
      <c r="M113" s="38">
        <v>14</v>
      </c>
      <c r="N113" s="38">
        <v>14</v>
      </c>
      <c r="O113" s="38">
        <v>8</v>
      </c>
      <c r="P113" s="38">
        <v>2.8</v>
      </c>
      <c r="Q113" s="38"/>
    </row>
    <row r="114" spans="1:17" ht="25.5">
      <c r="A114" s="53" t="s">
        <v>201</v>
      </c>
      <c r="B114" s="1"/>
      <c r="C114" s="1" t="s">
        <v>7</v>
      </c>
      <c r="D114" s="85">
        <v>30</v>
      </c>
      <c r="E114" s="38">
        <v>2.2799999999999998</v>
      </c>
      <c r="F114" s="38">
        <v>0.27</v>
      </c>
      <c r="G114" s="38">
        <v>13.86</v>
      </c>
      <c r="H114" s="38">
        <v>66.3</v>
      </c>
      <c r="I114" s="38">
        <v>4.8000000000000001E-2</v>
      </c>
      <c r="J114" s="38"/>
      <c r="K114" s="38"/>
      <c r="L114" s="38">
        <v>0.39</v>
      </c>
      <c r="M114" s="38">
        <v>6.9</v>
      </c>
      <c r="N114" s="38">
        <v>26.1</v>
      </c>
      <c r="O114" s="38">
        <v>9.9</v>
      </c>
      <c r="P114" s="38">
        <v>0.6</v>
      </c>
      <c r="Q114" s="38"/>
    </row>
    <row r="115" spans="1:17">
      <c r="A115" s="53" t="s">
        <v>200</v>
      </c>
      <c r="B115" s="1"/>
      <c r="C115" s="1" t="s">
        <v>6</v>
      </c>
      <c r="D115" s="85">
        <v>40</v>
      </c>
      <c r="E115" s="38">
        <v>2.9333333333333336</v>
      </c>
      <c r="F115" s="38">
        <v>0.53333333333333333</v>
      </c>
      <c r="G115" s="38">
        <v>17.333333333333332</v>
      </c>
      <c r="H115" s="38">
        <v>85.333333333333329</v>
      </c>
      <c r="I115" s="38">
        <v>0.08</v>
      </c>
      <c r="J115" s="38">
        <v>0</v>
      </c>
      <c r="K115" s="38">
        <v>0</v>
      </c>
      <c r="L115" s="38">
        <v>0.39999999999999997</v>
      </c>
      <c r="M115" s="38">
        <v>13.200000000000001</v>
      </c>
      <c r="N115" s="38">
        <v>77.600000000000009</v>
      </c>
      <c r="O115" s="38">
        <v>22.8</v>
      </c>
      <c r="P115" s="38">
        <v>1.8</v>
      </c>
      <c r="Q115" s="38">
        <v>0.39999999999999997</v>
      </c>
    </row>
    <row r="116" spans="1:17">
      <c r="A116" s="55"/>
      <c r="B116" s="104" t="s">
        <v>38</v>
      </c>
      <c r="C116" s="105"/>
      <c r="D116" s="42">
        <f t="shared" ref="D116:Q116" si="17">SUM(D109:D115)</f>
        <v>820</v>
      </c>
      <c r="E116" s="42">
        <f t="shared" si="17"/>
        <v>35.910833333333329</v>
      </c>
      <c r="F116" s="42">
        <f t="shared" si="17"/>
        <v>25.820708333333332</v>
      </c>
      <c r="G116" s="42">
        <f t="shared" si="17"/>
        <v>84.599208333333323</v>
      </c>
      <c r="H116" s="42">
        <f t="shared" si="17"/>
        <v>722.48483333333331</v>
      </c>
      <c r="I116" s="42">
        <f t="shared" si="17"/>
        <v>0.44425000000000003</v>
      </c>
      <c r="J116" s="42">
        <f t="shared" si="17"/>
        <v>116.6635</v>
      </c>
      <c r="K116" s="42">
        <f t="shared" si="17"/>
        <v>61</v>
      </c>
      <c r="L116" s="42">
        <f t="shared" si="17"/>
        <v>5.6898750000000007</v>
      </c>
      <c r="M116" s="42">
        <f t="shared" si="17"/>
        <v>211.6875</v>
      </c>
      <c r="N116" s="42">
        <f t="shared" si="17"/>
        <v>474.91675000000004</v>
      </c>
      <c r="O116" s="42">
        <f t="shared" si="17"/>
        <v>129.07350000000002</v>
      </c>
      <c r="P116" s="42">
        <f t="shared" si="17"/>
        <v>10.550749999999999</v>
      </c>
      <c r="Q116" s="42">
        <f t="shared" si="17"/>
        <v>495.55999999999995</v>
      </c>
    </row>
    <row r="117" spans="1:17">
      <c r="A117" s="53"/>
      <c r="B117" s="35" t="s">
        <v>81</v>
      </c>
      <c r="C117" s="35"/>
      <c r="D117" s="43">
        <f t="shared" ref="D117:Q117" si="18">D107+D116</f>
        <v>1355</v>
      </c>
      <c r="E117" s="43">
        <f t="shared" si="18"/>
        <v>59.253833333333326</v>
      </c>
      <c r="F117" s="43">
        <f t="shared" si="18"/>
        <v>42.566708333333331</v>
      </c>
      <c r="G117" s="43">
        <f t="shared" si="18"/>
        <v>172.01120833333334</v>
      </c>
      <c r="H117" s="43">
        <f t="shared" si="18"/>
        <v>1318.7958333333333</v>
      </c>
      <c r="I117" s="43">
        <f t="shared" si="18"/>
        <v>0.90325</v>
      </c>
      <c r="J117" s="43">
        <f t="shared" si="18"/>
        <v>154.95650000000001</v>
      </c>
      <c r="K117" s="43">
        <f t="shared" si="18"/>
        <v>113.96000000000001</v>
      </c>
      <c r="L117" s="43">
        <f t="shared" si="18"/>
        <v>9.2788749999999993</v>
      </c>
      <c r="M117" s="43">
        <f t="shared" si="18"/>
        <v>530.25350000000003</v>
      </c>
      <c r="N117" s="43">
        <f t="shared" si="18"/>
        <v>914.12075000000004</v>
      </c>
      <c r="O117" s="43">
        <f t="shared" si="18"/>
        <v>239.15550000000002</v>
      </c>
      <c r="P117" s="43">
        <f t="shared" si="18"/>
        <v>14.484749999999998</v>
      </c>
      <c r="Q117" s="43">
        <f t="shared" si="18"/>
        <v>619.9899999999999</v>
      </c>
    </row>
    <row r="118" spans="1:17" ht="15.75">
      <c r="A118" s="53"/>
      <c r="B118" s="36" t="s">
        <v>82</v>
      </c>
      <c r="C118" s="1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17">
      <c r="A119" s="56"/>
      <c r="B119" s="103" t="s">
        <v>0</v>
      </c>
      <c r="C119" s="103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ht="25.5">
      <c r="A120" s="53" t="s">
        <v>213</v>
      </c>
      <c r="B120" s="1" t="s">
        <v>175</v>
      </c>
      <c r="C120" s="1" t="s">
        <v>83</v>
      </c>
      <c r="D120" s="85">
        <v>185</v>
      </c>
      <c r="E120" s="38">
        <v>21.623000000000001</v>
      </c>
      <c r="F120" s="38">
        <v>16.344000000000001</v>
      </c>
      <c r="G120" s="38">
        <v>24.186</v>
      </c>
      <c r="H120" s="38">
        <v>334.66500000000002</v>
      </c>
      <c r="I120" s="38">
        <v>0.19700000000000001</v>
      </c>
      <c r="J120" s="38">
        <v>2.0049999999999999</v>
      </c>
      <c r="K120" s="38">
        <v>80</v>
      </c>
      <c r="L120" s="38">
        <v>2.2519999999999998</v>
      </c>
      <c r="M120" s="38">
        <v>181.99</v>
      </c>
      <c r="N120" s="38">
        <v>270.27999999999997</v>
      </c>
      <c r="O120" s="38">
        <v>38.75</v>
      </c>
      <c r="P120" s="38">
        <v>1.042</v>
      </c>
      <c r="Q120" s="38">
        <v>665.03</v>
      </c>
    </row>
    <row r="121" spans="1:17">
      <c r="A121" s="53"/>
      <c r="B121" s="1" t="s">
        <v>84</v>
      </c>
      <c r="C121" s="1" t="s">
        <v>85</v>
      </c>
      <c r="D121" s="85">
        <v>15</v>
      </c>
      <c r="E121" s="38">
        <v>4.8000000000000001E-2</v>
      </c>
      <c r="F121" s="38">
        <v>1.2E-2</v>
      </c>
      <c r="G121" s="38">
        <v>8.6199999999999992</v>
      </c>
      <c r="H121" s="38">
        <v>35.04</v>
      </c>
      <c r="I121" s="38">
        <v>2E-3</v>
      </c>
      <c r="J121" s="38">
        <v>0.9</v>
      </c>
      <c r="K121" s="38"/>
      <c r="L121" s="38">
        <v>1.7999999999999999E-2</v>
      </c>
      <c r="M121" s="38">
        <v>2.2200000000000002</v>
      </c>
      <c r="N121" s="38">
        <v>1.8</v>
      </c>
      <c r="O121" s="38">
        <v>1.56</v>
      </c>
      <c r="P121" s="38">
        <v>5.3999999999999999E-2</v>
      </c>
      <c r="Q121" s="38"/>
    </row>
    <row r="122" spans="1:17" ht="38.25">
      <c r="A122" s="53" t="s">
        <v>210</v>
      </c>
      <c r="B122" s="1" t="s">
        <v>176</v>
      </c>
      <c r="C122" s="1" t="s">
        <v>53</v>
      </c>
      <c r="D122" s="85">
        <v>207</v>
      </c>
      <c r="E122" s="38">
        <v>6.3E-2</v>
      </c>
      <c r="F122" s="38">
        <v>7.0000000000000001E-3</v>
      </c>
      <c r="G122" s="38">
        <v>12.189</v>
      </c>
      <c r="H122" s="38">
        <v>50.271999999999998</v>
      </c>
      <c r="I122" s="38">
        <v>4.0000000000000001E-3</v>
      </c>
      <c r="J122" s="38">
        <v>2.9</v>
      </c>
      <c r="K122" s="38"/>
      <c r="L122" s="38">
        <v>1.4E-2</v>
      </c>
      <c r="M122" s="38">
        <v>7.75</v>
      </c>
      <c r="N122" s="38">
        <v>9.7799999999999994</v>
      </c>
      <c r="O122" s="38">
        <v>5.24</v>
      </c>
      <c r="P122" s="38">
        <v>0.89800000000000002</v>
      </c>
      <c r="Q122" s="38">
        <v>0.14000000000000001</v>
      </c>
    </row>
    <row r="123" spans="1:17">
      <c r="A123" s="53" t="s">
        <v>200</v>
      </c>
      <c r="B123" s="1"/>
      <c r="C123" s="1" t="s">
        <v>6</v>
      </c>
      <c r="D123" s="85">
        <v>40</v>
      </c>
      <c r="E123" s="38">
        <v>3.0399999999999996</v>
      </c>
      <c r="F123" s="38">
        <v>0.36000000000000004</v>
      </c>
      <c r="G123" s="38">
        <v>18.48</v>
      </c>
      <c r="H123" s="38">
        <v>88.399999999999991</v>
      </c>
      <c r="I123" s="38">
        <v>6.4000000000000001E-2</v>
      </c>
      <c r="J123" s="38">
        <v>0</v>
      </c>
      <c r="K123" s="38">
        <v>0</v>
      </c>
      <c r="L123" s="38">
        <v>0.52</v>
      </c>
      <c r="M123" s="38">
        <v>9.2000000000000011</v>
      </c>
      <c r="N123" s="38">
        <v>34.800000000000004</v>
      </c>
      <c r="O123" s="38">
        <v>13.200000000000001</v>
      </c>
      <c r="P123" s="38">
        <v>0.79999999999999993</v>
      </c>
      <c r="Q123" s="38"/>
    </row>
    <row r="124" spans="1:17">
      <c r="A124" s="53" t="s">
        <v>211</v>
      </c>
      <c r="B124" s="1"/>
      <c r="C124" s="1" t="s">
        <v>32</v>
      </c>
      <c r="D124" s="85">
        <v>150</v>
      </c>
      <c r="E124" s="38">
        <v>0.6</v>
      </c>
      <c r="F124" s="38">
        <v>0.6</v>
      </c>
      <c r="G124" s="38">
        <v>14.7</v>
      </c>
      <c r="H124" s="38">
        <v>70.5</v>
      </c>
      <c r="I124" s="38">
        <v>4.4999999999999998E-2</v>
      </c>
      <c r="J124" s="38">
        <v>15</v>
      </c>
      <c r="K124" s="38"/>
      <c r="L124" s="38">
        <v>0.3</v>
      </c>
      <c r="M124" s="38">
        <v>24</v>
      </c>
      <c r="N124" s="38">
        <v>16.5</v>
      </c>
      <c r="O124" s="38">
        <v>13.5</v>
      </c>
      <c r="P124" s="38">
        <v>3.3</v>
      </c>
      <c r="Q124" s="38">
        <v>45</v>
      </c>
    </row>
    <row r="125" spans="1:17">
      <c r="A125" s="55"/>
      <c r="B125" s="48" t="s">
        <v>34</v>
      </c>
      <c r="C125" s="48"/>
      <c r="D125" s="42">
        <f t="shared" ref="D125:Q125" si="19">SUM(D120:D124)</f>
        <v>597</v>
      </c>
      <c r="E125" s="42">
        <f t="shared" si="19"/>
        <v>25.373999999999999</v>
      </c>
      <c r="F125" s="42">
        <f t="shared" si="19"/>
        <v>17.323000000000004</v>
      </c>
      <c r="G125" s="42">
        <f t="shared" si="19"/>
        <v>78.174999999999997</v>
      </c>
      <c r="H125" s="42">
        <f t="shared" si="19"/>
        <v>578.87699999999995</v>
      </c>
      <c r="I125" s="42">
        <f t="shared" si="19"/>
        <v>0.312</v>
      </c>
      <c r="J125" s="42">
        <f t="shared" si="19"/>
        <v>20.805</v>
      </c>
      <c r="K125" s="42">
        <f t="shared" si="19"/>
        <v>80</v>
      </c>
      <c r="L125" s="42">
        <f t="shared" si="19"/>
        <v>3.1039999999999992</v>
      </c>
      <c r="M125" s="42">
        <f t="shared" si="19"/>
        <v>225.16</v>
      </c>
      <c r="N125" s="42">
        <f t="shared" si="19"/>
        <v>333.15999999999997</v>
      </c>
      <c r="O125" s="42">
        <f t="shared" si="19"/>
        <v>72.25</v>
      </c>
      <c r="P125" s="42">
        <f t="shared" si="19"/>
        <v>6.0939999999999994</v>
      </c>
      <c r="Q125" s="42">
        <f t="shared" si="19"/>
        <v>710.17</v>
      </c>
    </row>
    <row r="126" spans="1:17">
      <c r="A126" s="56"/>
      <c r="B126" s="40" t="s">
        <v>1</v>
      </c>
      <c r="C126" s="1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1:17" ht="25.5">
      <c r="A127" s="53" t="s">
        <v>205</v>
      </c>
      <c r="B127" s="1" t="s">
        <v>177</v>
      </c>
      <c r="C127" s="1" t="s">
        <v>86</v>
      </c>
      <c r="D127" s="85">
        <v>60</v>
      </c>
      <c r="E127" s="38">
        <v>4.1340000000000003</v>
      </c>
      <c r="F127" s="38">
        <v>6.6890000000000001</v>
      </c>
      <c r="G127" s="38">
        <v>2.6219999999999999</v>
      </c>
      <c r="H127" s="38">
        <v>88.433000000000007</v>
      </c>
      <c r="I127" s="38">
        <v>2.7E-2</v>
      </c>
      <c r="J127" s="38">
        <v>2.012</v>
      </c>
      <c r="K127" s="38">
        <v>32.200000000000003</v>
      </c>
      <c r="L127" s="38">
        <v>1.542</v>
      </c>
      <c r="M127" s="38">
        <v>161.30000000000001</v>
      </c>
      <c r="N127" s="38">
        <v>112.81</v>
      </c>
      <c r="O127" s="38">
        <v>21.4</v>
      </c>
      <c r="P127" s="38">
        <v>0.49299999999999999</v>
      </c>
      <c r="Q127" s="38">
        <v>796.12</v>
      </c>
    </row>
    <row r="128" spans="1:17">
      <c r="A128" s="53" t="s">
        <v>206</v>
      </c>
      <c r="B128" s="1" t="s">
        <v>87</v>
      </c>
      <c r="C128" s="1" t="s">
        <v>88</v>
      </c>
      <c r="D128" s="85">
        <v>250</v>
      </c>
      <c r="E128" s="38">
        <v>2.7280000000000002</v>
      </c>
      <c r="F128" s="38">
        <v>3.3069999999999999</v>
      </c>
      <c r="G128" s="38">
        <v>14.054</v>
      </c>
      <c r="H128" s="38">
        <v>97.855000000000004</v>
      </c>
      <c r="I128" s="38">
        <v>9.1999999999999998E-2</v>
      </c>
      <c r="J128" s="38">
        <v>21.6</v>
      </c>
      <c r="K128" s="38"/>
      <c r="L128" s="38">
        <v>1.518</v>
      </c>
      <c r="M128" s="38">
        <v>44.82</v>
      </c>
      <c r="N128" s="38">
        <v>72.819999999999993</v>
      </c>
      <c r="O128" s="38">
        <v>28.34</v>
      </c>
      <c r="P128" s="38">
        <v>1.302</v>
      </c>
      <c r="Q128" s="38">
        <v>231.14</v>
      </c>
    </row>
    <row r="129" spans="1:17">
      <c r="A129" s="53" t="s">
        <v>234</v>
      </c>
      <c r="B129" s="1" t="s">
        <v>141</v>
      </c>
      <c r="C129" s="1" t="s">
        <v>89</v>
      </c>
      <c r="D129" s="85">
        <v>90</v>
      </c>
      <c r="E129" s="38">
        <v>24.323625</v>
      </c>
      <c r="F129" s="38">
        <v>22.516874999999999</v>
      </c>
      <c r="G129" s="38">
        <v>7.1077499999999993</v>
      </c>
      <c r="H129" s="38">
        <v>328.924125</v>
      </c>
      <c r="I129" s="38">
        <v>0.13500000000000001</v>
      </c>
      <c r="J129" s="38">
        <v>2.4750000000000001</v>
      </c>
      <c r="K129" s="38">
        <v>100.125</v>
      </c>
      <c r="L129" s="38">
        <v>0.59512500000000002</v>
      </c>
      <c r="M129" s="38">
        <v>21.498750000000001</v>
      </c>
      <c r="N129" s="38">
        <v>211.73625000000001</v>
      </c>
      <c r="O129" s="38">
        <v>28.338750000000001</v>
      </c>
      <c r="P129" s="38">
        <v>2.2792499999999998</v>
      </c>
      <c r="Q129" s="38">
        <v>64.6875</v>
      </c>
    </row>
    <row r="130" spans="1:17" ht="51">
      <c r="A130" s="53" t="s">
        <v>223</v>
      </c>
      <c r="B130" s="1" t="s">
        <v>168</v>
      </c>
      <c r="C130" s="1" t="s">
        <v>37</v>
      </c>
      <c r="D130" s="85">
        <v>150</v>
      </c>
      <c r="E130" s="38">
        <v>3.8039999999999998</v>
      </c>
      <c r="F130" s="38">
        <v>2.7149999999999999</v>
      </c>
      <c r="G130" s="38">
        <v>39.999000000000002</v>
      </c>
      <c r="H130" s="38">
        <v>199.64699999999999</v>
      </c>
      <c r="I130" s="38">
        <v>4.3999999999999997E-2</v>
      </c>
      <c r="J130" s="38"/>
      <c r="K130" s="38">
        <v>12</v>
      </c>
      <c r="L130" s="38">
        <v>0.246</v>
      </c>
      <c r="M130" s="38">
        <v>16.079999999999998</v>
      </c>
      <c r="N130" s="38">
        <v>84.15</v>
      </c>
      <c r="O130" s="38">
        <v>27.66</v>
      </c>
      <c r="P130" s="38">
        <v>0.63300000000000001</v>
      </c>
      <c r="Q130" s="38">
        <v>13.5</v>
      </c>
    </row>
    <row r="131" spans="1:17" ht="38.25">
      <c r="A131" s="53" t="s">
        <v>209</v>
      </c>
      <c r="B131" s="1" t="s">
        <v>178</v>
      </c>
      <c r="C131" s="1" t="s">
        <v>113</v>
      </c>
      <c r="D131" s="85">
        <v>200</v>
      </c>
      <c r="E131" s="38">
        <v>0.16</v>
      </c>
      <c r="F131" s="38">
        <v>0.16</v>
      </c>
      <c r="G131" s="38">
        <v>15.896000000000001</v>
      </c>
      <c r="H131" s="38">
        <v>66.680000000000007</v>
      </c>
      <c r="I131" s="38">
        <v>1.2E-2</v>
      </c>
      <c r="J131" s="38">
        <v>4</v>
      </c>
      <c r="K131" s="38"/>
      <c r="L131" s="38">
        <v>0.08</v>
      </c>
      <c r="M131" s="38">
        <v>6.4</v>
      </c>
      <c r="N131" s="38">
        <v>4.4000000000000004</v>
      </c>
      <c r="O131" s="38">
        <v>3.6</v>
      </c>
      <c r="P131" s="38">
        <v>0.91600000000000004</v>
      </c>
      <c r="Q131" s="38">
        <v>12</v>
      </c>
    </row>
    <row r="132" spans="1:17">
      <c r="A132" s="53" t="s">
        <v>200</v>
      </c>
      <c r="B132" s="1"/>
      <c r="C132" s="1" t="s">
        <v>6</v>
      </c>
      <c r="D132" s="85">
        <v>30</v>
      </c>
      <c r="E132" s="38">
        <v>2.2799999999999998</v>
      </c>
      <c r="F132" s="38">
        <v>0.27</v>
      </c>
      <c r="G132" s="38">
        <v>13.86</v>
      </c>
      <c r="H132" s="38">
        <v>66.3</v>
      </c>
      <c r="I132" s="38">
        <v>4.8000000000000001E-2</v>
      </c>
      <c r="J132" s="38"/>
      <c r="K132" s="38"/>
      <c r="L132" s="38">
        <v>0.39</v>
      </c>
      <c r="M132" s="38">
        <v>6.9</v>
      </c>
      <c r="N132" s="38">
        <v>26.1</v>
      </c>
      <c r="O132" s="38">
        <v>9.9</v>
      </c>
      <c r="P132" s="38">
        <v>0.6</v>
      </c>
      <c r="Q132" s="38"/>
    </row>
    <row r="133" spans="1:17" ht="25.5">
      <c r="A133" s="53" t="s">
        <v>201</v>
      </c>
      <c r="B133" s="1"/>
      <c r="C133" s="1" t="s">
        <v>7</v>
      </c>
      <c r="D133" s="85">
        <v>40</v>
      </c>
      <c r="E133" s="38">
        <v>2.9333333333333336</v>
      </c>
      <c r="F133" s="38">
        <v>0.53333333333333333</v>
      </c>
      <c r="G133" s="38">
        <v>17.333333333333332</v>
      </c>
      <c r="H133" s="38">
        <v>85.333333333333329</v>
      </c>
      <c r="I133" s="38">
        <v>0.08</v>
      </c>
      <c r="J133" s="38">
        <v>0</v>
      </c>
      <c r="K133" s="38">
        <v>0</v>
      </c>
      <c r="L133" s="38">
        <v>0.39999999999999997</v>
      </c>
      <c r="M133" s="38">
        <v>13.200000000000001</v>
      </c>
      <c r="N133" s="38">
        <v>77.600000000000009</v>
      </c>
      <c r="O133" s="38">
        <v>22.8</v>
      </c>
      <c r="P133" s="38">
        <v>1.8</v>
      </c>
      <c r="Q133" s="38">
        <v>0.39999999999999997</v>
      </c>
    </row>
    <row r="134" spans="1:17">
      <c r="A134" s="55"/>
      <c r="B134" s="104" t="s">
        <v>38</v>
      </c>
      <c r="C134" s="105"/>
      <c r="D134" s="42">
        <f>SUM(D127:D133)</f>
        <v>820</v>
      </c>
      <c r="E134" s="42">
        <f t="shared" ref="E134:Q134" si="20">SUM(E127:E133)</f>
        <v>40.362958333333339</v>
      </c>
      <c r="F134" s="42">
        <f t="shared" si="20"/>
        <v>36.191208333333329</v>
      </c>
      <c r="G134" s="42">
        <f t="shared" si="20"/>
        <v>110.87208333333334</v>
      </c>
      <c r="H134" s="42">
        <f t="shared" si="20"/>
        <v>933.17245833333334</v>
      </c>
      <c r="I134" s="42">
        <f t="shared" si="20"/>
        <v>0.438</v>
      </c>
      <c r="J134" s="42">
        <f t="shared" si="20"/>
        <v>30.087000000000003</v>
      </c>
      <c r="K134" s="42">
        <f t="shared" si="20"/>
        <v>144.32499999999999</v>
      </c>
      <c r="L134" s="42">
        <f t="shared" si="20"/>
        <v>4.7711250000000005</v>
      </c>
      <c r="M134" s="42">
        <f t="shared" si="20"/>
        <v>270.19875000000002</v>
      </c>
      <c r="N134" s="42">
        <f t="shared" si="20"/>
        <v>589.61625000000004</v>
      </c>
      <c r="O134" s="42">
        <f t="shared" si="20"/>
        <v>142.03874999999999</v>
      </c>
      <c r="P134" s="42">
        <f t="shared" si="20"/>
        <v>8.0232499999999991</v>
      </c>
      <c r="Q134" s="42">
        <f t="shared" si="20"/>
        <v>1117.8475000000001</v>
      </c>
    </row>
    <row r="135" spans="1:17">
      <c r="A135" s="53"/>
      <c r="B135" s="35" t="s">
        <v>90</v>
      </c>
      <c r="C135" s="35"/>
      <c r="D135" s="43">
        <f>D125+D134</f>
        <v>1417</v>
      </c>
      <c r="E135" s="43">
        <f t="shared" ref="E135:Q135" si="21">E125+E134</f>
        <v>65.736958333333334</v>
      </c>
      <c r="F135" s="43">
        <f t="shared" si="21"/>
        <v>53.514208333333329</v>
      </c>
      <c r="G135" s="43">
        <f t="shared" si="21"/>
        <v>189.04708333333332</v>
      </c>
      <c r="H135" s="43">
        <f t="shared" si="21"/>
        <v>1512.0494583333334</v>
      </c>
      <c r="I135" s="43">
        <f t="shared" si="21"/>
        <v>0.75</v>
      </c>
      <c r="J135" s="43">
        <f t="shared" si="21"/>
        <v>50.892000000000003</v>
      </c>
      <c r="K135" s="43">
        <f t="shared" si="21"/>
        <v>224.32499999999999</v>
      </c>
      <c r="L135" s="43">
        <f t="shared" si="21"/>
        <v>7.8751249999999997</v>
      </c>
      <c r="M135" s="43">
        <f t="shared" si="21"/>
        <v>495.35874999999999</v>
      </c>
      <c r="N135" s="43">
        <f t="shared" si="21"/>
        <v>922.77625</v>
      </c>
      <c r="O135" s="43">
        <f t="shared" si="21"/>
        <v>214.28874999999999</v>
      </c>
      <c r="P135" s="43">
        <f t="shared" si="21"/>
        <v>14.117249999999999</v>
      </c>
      <c r="Q135" s="43">
        <f t="shared" si="21"/>
        <v>1828.0174999999999</v>
      </c>
    </row>
    <row r="136" spans="1:17" ht="15.75">
      <c r="A136" s="53"/>
      <c r="B136" s="36" t="s">
        <v>91</v>
      </c>
      <c r="C136" s="1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1:17">
      <c r="A137" s="56"/>
      <c r="B137" s="103" t="s">
        <v>0</v>
      </c>
      <c r="C137" s="103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1:17" ht="25.5">
      <c r="A138" s="53" t="s">
        <v>197</v>
      </c>
      <c r="B138" s="1"/>
      <c r="C138" s="1" t="s">
        <v>4</v>
      </c>
      <c r="D138" s="85">
        <v>30</v>
      </c>
      <c r="E138" s="38">
        <v>0.39</v>
      </c>
      <c r="F138" s="38">
        <v>0.03</v>
      </c>
      <c r="G138" s="38">
        <v>1.47</v>
      </c>
      <c r="H138" s="38">
        <v>7.81</v>
      </c>
      <c r="I138" s="38">
        <v>0.02</v>
      </c>
      <c r="J138" s="38">
        <v>60.06</v>
      </c>
      <c r="K138" s="38">
        <v>0</v>
      </c>
      <c r="L138" s="38">
        <v>0.21</v>
      </c>
      <c r="M138" s="38">
        <v>2.4</v>
      </c>
      <c r="N138" s="38">
        <v>4.8</v>
      </c>
      <c r="O138" s="38">
        <v>2.1</v>
      </c>
      <c r="P138" s="38">
        <v>0.15</v>
      </c>
      <c r="Q138" s="38">
        <v>75.08</v>
      </c>
    </row>
    <row r="139" spans="1:17" ht="51">
      <c r="A139" s="53" t="s">
        <v>226</v>
      </c>
      <c r="B139" s="1" t="s">
        <v>92</v>
      </c>
      <c r="C139" s="1" t="s">
        <v>93</v>
      </c>
      <c r="D139" s="85">
        <v>200</v>
      </c>
      <c r="E139" s="38">
        <v>21.584</v>
      </c>
      <c r="F139" s="38">
        <v>8.7059999999999995</v>
      </c>
      <c r="G139" s="38">
        <v>38.566000000000003</v>
      </c>
      <c r="H139" s="38">
        <v>320.47399999999999</v>
      </c>
      <c r="I139" s="38">
        <v>0.51600000000000001</v>
      </c>
      <c r="J139" s="38">
        <v>67.680000000000007</v>
      </c>
      <c r="K139" s="38">
        <v>7896</v>
      </c>
      <c r="L139" s="38">
        <v>1.248</v>
      </c>
      <c r="M139" s="38">
        <v>42.5</v>
      </c>
      <c r="N139" s="38">
        <v>422.38</v>
      </c>
      <c r="O139" s="38">
        <v>62.44</v>
      </c>
      <c r="P139" s="38">
        <v>8.5820000000000007</v>
      </c>
      <c r="Q139" s="38">
        <v>8064.42</v>
      </c>
    </row>
    <row r="140" spans="1:17">
      <c r="A140" s="53" t="s">
        <v>224</v>
      </c>
      <c r="B140" s="1" t="s">
        <v>179</v>
      </c>
      <c r="C140" s="34" t="s">
        <v>94</v>
      </c>
      <c r="D140" s="85">
        <v>30</v>
      </c>
      <c r="E140" s="38">
        <v>0.56799999999999995</v>
      </c>
      <c r="F140" s="38">
        <v>1.226</v>
      </c>
      <c r="G140" s="38">
        <v>2.2559999999999998</v>
      </c>
      <c r="H140" s="38">
        <v>22.7</v>
      </c>
      <c r="I140" s="38">
        <v>2.3E-2</v>
      </c>
      <c r="J140" s="38">
        <v>1.3819999999999999</v>
      </c>
      <c r="K140" s="38">
        <v>8</v>
      </c>
      <c r="L140" s="38">
        <v>8.4000000000000005E-2</v>
      </c>
      <c r="M140" s="38">
        <v>8.2210000000000001</v>
      </c>
      <c r="N140" s="38">
        <v>8.6850000000000005</v>
      </c>
      <c r="O140" s="38">
        <v>2.5529999999999999</v>
      </c>
      <c r="P140" s="38">
        <v>0.111</v>
      </c>
      <c r="Q140" s="38">
        <v>17.559999999999999</v>
      </c>
    </row>
    <row r="141" spans="1:17" ht="38.25">
      <c r="A141" s="53" t="s">
        <v>202</v>
      </c>
      <c r="B141" s="37" t="s">
        <v>136</v>
      </c>
      <c r="C141" s="1" t="s">
        <v>42</v>
      </c>
      <c r="D141" s="85">
        <v>200</v>
      </c>
      <c r="E141" s="38">
        <v>5.71</v>
      </c>
      <c r="F141" s="38">
        <v>4.8</v>
      </c>
      <c r="G141" s="38">
        <v>20.82</v>
      </c>
      <c r="H141" s="38">
        <v>150.86000000000001</v>
      </c>
      <c r="I141" s="38">
        <v>3.7999999999999999E-2</v>
      </c>
      <c r="J141" s="38">
        <v>1.08</v>
      </c>
      <c r="K141" s="38">
        <v>18.059999999999999</v>
      </c>
      <c r="L141" s="38">
        <v>6.0000000000000001E-3</v>
      </c>
      <c r="M141" s="38">
        <v>218.56</v>
      </c>
      <c r="N141" s="38">
        <v>175.1</v>
      </c>
      <c r="O141" s="38">
        <v>33.700000000000003</v>
      </c>
      <c r="P141" s="38">
        <v>0.65600000000000003</v>
      </c>
      <c r="Q141" s="38">
        <v>39.659999999999997</v>
      </c>
    </row>
    <row r="142" spans="1:17" ht="51">
      <c r="A142" s="53" t="s">
        <v>199</v>
      </c>
      <c r="B142" s="1" t="s">
        <v>165</v>
      </c>
      <c r="C142" s="77" t="s">
        <v>44</v>
      </c>
      <c r="D142" s="85">
        <v>40</v>
      </c>
      <c r="E142" s="78">
        <v>5.4489999999999998</v>
      </c>
      <c r="F142" s="78">
        <v>5.73</v>
      </c>
      <c r="G142" s="78">
        <v>32.281999999999996</v>
      </c>
      <c r="H142" s="78">
        <v>202.738</v>
      </c>
      <c r="I142" s="78">
        <v>0.30499999999999999</v>
      </c>
      <c r="J142" s="78">
        <v>0.56000000000000005</v>
      </c>
      <c r="K142" s="78">
        <v>1.6</v>
      </c>
      <c r="L142" s="78">
        <v>2.363</v>
      </c>
      <c r="M142" s="78">
        <v>42.796999999999997</v>
      </c>
      <c r="N142" s="78">
        <v>83.183999999999997</v>
      </c>
      <c r="O142" s="78">
        <v>26.84</v>
      </c>
      <c r="P142" s="78">
        <v>0.85599999999999998</v>
      </c>
      <c r="Q142" s="78">
        <v>4</v>
      </c>
    </row>
    <row r="143" spans="1:17">
      <c r="A143" s="55"/>
      <c r="B143" s="41"/>
      <c r="C143" s="80" t="s">
        <v>6</v>
      </c>
      <c r="D143" s="85">
        <v>20</v>
      </c>
      <c r="E143" s="78">
        <v>1.58</v>
      </c>
      <c r="F143" s="78">
        <v>0.2</v>
      </c>
      <c r="G143" s="78">
        <v>9.66</v>
      </c>
      <c r="H143" s="78">
        <v>47</v>
      </c>
      <c r="I143" s="78">
        <v>3.2000000000000001E-2</v>
      </c>
      <c r="J143" s="78"/>
      <c r="K143" s="78"/>
      <c r="L143" s="78">
        <v>0.26</v>
      </c>
      <c r="M143" s="78">
        <v>4.5999999999999996</v>
      </c>
      <c r="N143" s="78">
        <v>17.399999999999999</v>
      </c>
      <c r="O143" s="78">
        <v>6.6</v>
      </c>
      <c r="P143" s="78">
        <v>0.4</v>
      </c>
      <c r="Q143" s="78"/>
    </row>
    <row r="144" spans="1:17">
      <c r="A144" s="55"/>
      <c r="B144" s="49" t="s">
        <v>34</v>
      </c>
      <c r="C144" s="49"/>
      <c r="D144" s="42">
        <f>SUM(D138:D143)</f>
        <v>520</v>
      </c>
      <c r="E144" s="42">
        <f t="shared" ref="E144:Q144" si="22">SUM(E138:E143)</f>
        <v>35.280999999999999</v>
      </c>
      <c r="F144" s="42">
        <f t="shared" si="22"/>
        <v>20.692</v>
      </c>
      <c r="G144" s="42">
        <f t="shared" si="22"/>
        <v>105.054</v>
      </c>
      <c r="H144" s="42">
        <f t="shared" si="22"/>
        <v>751.58199999999999</v>
      </c>
      <c r="I144" s="42">
        <f>SUM(I138:I143)</f>
        <v>0.93400000000000016</v>
      </c>
      <c r="J144" s="42">
        <f t="shared" si="22"/>
        <v>130.76200000000003</v>
      </c>
      <c r="K144" s="42">
        <f t="shared" si="22"/>
        <v>7923.6600000000008</v>
      </c>
      <c r="L144" s="42">
        <f t="shared" si="22"/>
        <v>4.1710000000000003</v>
      </c>
      <c r="M144" s="42">
        <f t="shared" si="22"/>
        <v>319.07799999999997</v>
      </c>
      <c r="N144" s="42">
        <f t="shared" si="22"/>
        <v>711.54899999999998</v>
      </c>
      <c r="O144" s="42">
        <f t="shared" si="22"/>
        <v>134.233</v>
      </c>
      <c r="P144" s="42">
        <f t="shared" si="22"/>
        <v>10.755000000000003</v>
      </c>
      <c r="Q144" s="42">
        <f t="shared" si="22"/>
        <v>8200.7200000000012</v>
      </c>
    </row>
    <row r="145" spans="1:17">
      <c r="A145" s="56"/>
      <c r="B145" s="103" t="s">
        <v>1</v>
      </c>
      <c r="C145" s="103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1:17" ht="25.5">
      <c r="A146" s="53" t="s">
        <v>205</v>
      </c>
      <c r="B146" s="1" t="s">
        <v>95</v>
      </c>
      <c r="C146" s="34" t="s">
        <v>191</v>
      </c>
      <c r="D146" s="85">
        <v>60</v>
      </c>
      <c r="E146" s="38">
        <v>1.9890000000000001</v>
      </c>
      <c r="F146" s="38">
        <v>7.3380000000000001</v>
      </c>
      <c r="G146" s="38">
        <v>7.9109999999999996</v>
      </c>
      <c r="H146" s="38">
        <v>106.083</v>
      </c>
      <c r="I146" s="38">
        <v>3.6999999999999998E-2</v>
      </c>
      <c r="J146" s="38">
        <v>5.1559999999999997</v>
      </c>
      <c r="K146" s="38"/>
      <c r="L146" s="38">
        <v>3.0680000000000001</v>
      </c>
      <c r="M146" s="38">
        <v>31.792000000000002</v>
      </c>
      <c r="N146" s="38">
        <v>50.174999999999997</v>
      </c>
      <c r="O146" s="38">
        <v>29.2</v>
      </c>
      <c r="P146" s="38">
        <v>0.96099999999999997</v>
      </c>
      <c r="Q146" s="38">
        <v>0.9</v>
      </c>
    </row>
    <row r="147" spans="1:17" ht="38.25">
      <c r="A147" s="53" t="s">
        <v>204</v>
      </c>
      <c r="B147" s="1" t="s">
        <v>180</v>
      </c>
      <c r="C147" s="34" t="s">
        <v>182</v>
      </c>
      <c r="D147" s="85">
        <v>250</v>
      </c>
      <c r="E147" s="38">
        <v>10.795999999999999</v>
      </c>
      <c r="F147" s="38">
        <v>3.6850000000000001</v>
      </c>
      <c r="G147" s="38">
        <v>21.085000000000001</v>
      </c>
      <c r="H147" s="38">
        <v>161.102</v>
      </c>
      <c r="I147" s="38">
        <v>0.14199999999999999</v>
      </c>
      <c r="J147" s="38">
        <v>17.015999999999998</v>
      </c>
      <c r="K147" s="38">
        <v>31.5</v>
      </c>
      <c r="L147" s="38">
        <v>1.7010000000000001</v>
      </c>
      <c r="M147" s="38">
        <v>30.085999999999999</v>
      </c>
      <c r="N147" s="38">
        <v>120.15600000000001</v>
      </c>
      <c r="O147" s="38">
        <v>25.521000000000001</v>
      </c>
      <c r="P147" s="38">
        <v>1.522</v>
      </c>
      <c r="Q147" s="38">
        <v>230.268</v>
      </c>
    </row>
    <row r="148" spans="1:17" ht="25.5">
      <c r="A148" s="53" t="s">
        <v>215</v>
      </c>
      <c r="B148" s="1" t="s">
        <v>238</v>
      </c>
      <c r="C148" s="1" t="s">
        <v>237</v>
      </c>
      <c r="D148" s="85">
        <v>100</v>
      </c>
      <c r="E148" s="38">
        <v>13.036</v>
      </c>
      <c r="F148" s="38">
        <v>4.91</v>
      </c>
      <c r="G148" s="38">
        <v>15.444000000000001</v>
      </c>
      <c r="H148" s="38">
        <v>158.78399999999999</v>
      </c>
      <c r="I148" s="38">
        <v>0.124</v>
      </c>
      <c r="J148" s="38">
        <v>0.33</v>
      </c>
      <c r="K148" s="38">
        <v>6.6</v>
      </c>
      <c r="L148" s="38">
        <v>2.3820000000000001</v>
      </c>
      <c r="M148" s="38">
        <v>44.68</v>
      </c>
      <c r="N148" s="38">
        <v>188.79</v>
      </c>
      <c r="O148" s="38">
        <v>47.6</v>
      </c>
      <c r="P148" s="38">
        <v>0.83</v>
      </c>
      <c r="Q148" s="38">
        <v>6.6</v>
      </c>
    </row>
    <row r="149" spans="1:17">
      <c r="A149" s="53" t="s">
        <v>225</v>
      </c>
      <c r="B149" s="1" t="s">
        <v>170</v>
      </c>
      <c r="C149" s="1" t="s">
        <v>50</v>
      </c>
      <c r="D149" s="85">
        <v>150</v>
      </c>
      <c r="E149" s="38">
        <v>3.331</v>
      </c>
      <c r="F149" s="38">
        <v>3.278</v>
      </c>
      <c r="G149" s="38">
        <v>22.658999999999999</v>
      </c>
      <c r="H149" s="38">
        <v>133.887</v>
      </c>
      <c r="I149" s="38">
        <v>0.16300000000000001</v>
      </c>
      <c r="J149" s="38">
        <v>26.538</v>
      </c>
      <c r="K149" s="38">
        <v>14.3</v>
      </c>
      <c r="L149" s="38">
        <v>0.16200000000000001</v>
      </c>
      <c r="M149" s="38">
        <v>45.2</v>
      </c>
      <c r="N149" s="38">
        <v>98.91</v>
      </c>
      <c r="O149" s="38">
        <v>33.799999999999997</v>
      </c>
      <c r="P149" s="38">
        <v>1.246</v>
      </c>
      <c r="Q149" s="38">
        <v>22.52</v>
      </c>
    </row>
    <row r="150" spans="1:17" ht="38.25">
      <c r="A150" s="53" t="s">
        <v>209</v>
      </c>
      <c r="B150" s="1" t="s">
        <v>181</v>
      </c>
      <c r="C150" s="1" t="s">
        <v>116</v>
      </c>
      <c r="D150" s="85">
        <v>200</v>
      </c>
      <c r="E150" s="38">
        <v>0.78</v>
      </c>
      <c r="F150" s="38">
        <v>0.06</v>
      </c>
      <c r="G150" s="38">
        <v>22.116</v>
      </c>
      <c r="H150" s="38">
        <v>93.28</v>
      </c>
      <c r="I150" s="38">
        <v>0.02</v>
      </c>
      <c r="J150" s="38">
        <v>0.8</v>
      </c>
      <c r="K150" s="38"/>
      <c r="L150" s="38">
        <v>1.1000000000000001</v>
      </c>
      <c r="M150" s="38">
        <v>32</v>
      </c>
      <c r="N150" s="38">
        <v>29.2</v>
      </c>
      <c r="O150" s="38">
        <v>21</v>
      </c>
      <c r="P150" s="38">
        <v>0.67600000000000005</v>
      </c>
      <c r="Q150" s="38">
        <v>0.6</v>
      </c>
    </row>
    <row r="151" spans="1:17">
      <c r="A151" s="53" t="s">
        <v>200</v>
      </c>
      <c r="B151" s="1"/>
      <c r="C151" s="1" t="s">
        <v>6</v>
      </c>
      <c r="D151" s="85">
        <v>30</v>
      </c>
      <c r="E151" s="38">
        <v>2.2799999999999998</v>
      </c>
      <c r="F151" s="38">
        <v>0.27</v>
      </c>
      <c r="G151" s="38">
        <v>13.86</v>
      </c>
      <c r="H151" s="38">
        <v>66.3</v>
      </c>
      <c r="I151" s="38">
        <v>4.8000000000000001E-2</v>
      </c>
      <c r="J151" s="38"/>
      <c r="K151" s="38"/>
      <c r="L151" s="38">
        <v>0.39</v>
      </c>
      <c r="M151" s="38">
        <v>6.9</v>
      </c>
      <c r="N151" s="38">
        <v>26.1</v>
      </c>
      <c r="O151" s="38">
        <v>9.9</v>
      </c>
      <c r="P151" s="38">
        <v>0.6</v>
      </c>
      <c r="Q151" s="38"/>
    </row>
    <row r="152" spans="1:17" ht="25.5">
      <c r="A152" s="53" t="s">
        <v>201</v>
      </c>
      <c r="B152" s="1"/>
      <c r="C152" s="1" t="s">
        <v>7</v>
      </c>
      <c r="D152" s="85">
        <v>40</v>
      </c>
      <c r="E152" s="38">
        <v>2.9333333333333336</v>
      </c>
      <c r="F152" s="38">
        <v>0.53333333333333333</v>
      </c>
      <c r="G152" s="38">
        <v>17.333333333333332</v>
      </c>
      <c r="H152" s="38">
        <v>85.333333333333329</v>
      </c>
      <c r="I152" s="38">
        <v>0.08</v>
      </c>
      <c r="J152" s="38">
        <v>0</v>
      </c>
      <c r="K152" s="38">
        <v>0</v>
      </c>
      <c r="L152" s="38">
        <v>0.39999999999999997</v>
      </c>
      <c r="M152" s="38">
        <v>13.200000000000001</v>
      </c>
      <c r="N152" s="38">
        <v>77.600000000000009</v>
      </c>
      <c r="O152" s="38">
        <v>22.8</v>
      </c>
      <c r="P152" s="38">
        <v>1.8</v>
      </c>
      <c r="Q152" s="38">
        <v>0.39999999999999997</v>
      </c>
    </row>
    <row r="153" spans="1:17">
      <c r="A153" s="55"/>
      <c r="B153" s="104" t="s">
        <v>38</v>
      </c>
      <c r="C153" s="104"/>
      <c r="D153" s="42">
        <f>SUM(D146:D152)</f>
        <v>830</v>
      </c>
      <c r="E153" s="42">
        <f t="shared" ref="E153:Q153" si="23">SUM(E146:E152)</f>
        <v>35.145333333333326</v>
      </c>
      <c r="F153" s="42">
        <f t="shared" si="23"/>
        <v>20.074333333333332</v>
      </c>
      <c r="G153" s="42">
        <f t="shared" si="23"/>
        <v>120.40833333333333</v>
      </c>
      <c r="H153" s="42">
        <f t="shared" si="23"/>
        <v>804.76933333333329</v>
      </c>
      <c r="I153" s="42">
        <f t="shared" si="23"/>
        <v>0.61399999999999999</v>
      </c>
      <c r="J153" s="42">
        <f t="shared" si="23"/>
        <v>49.839999999999989</v>
      </c>
      <c r="K153" s="42">
        <f t="shared" si="23"/>
        <v>52.400000000000006</v>
      </c>
      <c r="L153" s="42">
        <f t="shared" si="23"/>
        <v>9.2030000000000012</v>
      </c>
      <c r="M153" s="42">
        <f t="shared" si="23"/>
        <v>203.85799999999998</v>
      </c>
      <c r="N153" s="42">
        <f t="shared" si="23"/>
        <v>590.93099999999993</v>
      </c>
      <c r="O153" s="42">
        <f t="shared" si="23"/>
        <v>189.821</v>
      </c>
      <c r="P153" s="42">
        <f t="shared" si="23"/>
        <v>7.6349999999999998</v>
      </c>
      <c r="Q153" s="42">
        <f t="shared" si="23"/>
        <v>261.28800000000001</v>
      </c>
    </row>
    <row r="154" spans="1:17">
      <c r="A154" s="53"/>
      <c r="B154" s="35" t="s">
        <v>96</v>
      </c>
      <c r="C154" s="35"/>
      <c r="D154" s="46">
        <f t="shared" ref="D154:Q154" si="24">D144+D153</f>
        <v>1350</v>
      </c>
      <c r="E154" s="46">
        <f t="shared" si="24"/>
        <v>70.426333333333332</v>
      </c>
      <c r="F154" s="46">
        <f t="shared" si="24"/>
        <v>40.766333333333336</v>
      </c>
      <c r="G154" s="46">
        <f t="shared" si="24"/>
        <v>225.46233333333333</v>
      </c>
      <c r="H154" s="46">
        <f t="shared" si="24"/>
        <v>1556.3513333333333</v>
      </c>
      <c r="I154" s="46">
        <f t="shared" si="24"/>
        <v>1.548</v>
      </c>
      <c r="J154" s="46">
        <f t="shared" si="24"/>
        <v>180.60200000000003</v>
      </c>
      <c r="K154" s="46">
        <f t="shared" si="24"/>
        <v>7976.06</v>
      </c>
      <c r="L154" s="46">
        <f t="shared" si="24"/>
        <v>13.374000000000002</v>
      </c>
      <c r="M154" s="46">
        <f t="shared" si="24"/>
        <v>522.93599999999992</v>
      </c>
      <c r="N154" s="46">
        <f t="shared" si="24"/>
        <v>1302.48</v>
      </c>
      <c r="O154" s="46">
        <f t="shared" si="24"/>
        <v>324.05399999999997</v>
      </c>
      <c r="P154" s="46">
        <f t="shared" si="24"/>
        <v>18.39</v>
      </c>
      <c r="Q154" s="46">
        <f t="shared" si="24"/>
        <v>8462.0080000000016</v>
      </c>
    </row>
    <row r="155" spans="1:17" ht="15.75">
      <c r="A155" s="53"/>
      <c r="B155" s="36" t="s">
        <v>97</v>
      </c>
      <c r="C155" s="1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1:17">
      <c r="A156" s="56"/>
      <c r="B156" s="103" t="s">
        <v>0</v>
      </c>
      <c r="C156" s="111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1:17" ht="25.5">
      <c r="A157" s="53" t="s">
        <v>197</v>
      </c>
      <c r="B157" s="1" t="s">
        <v>153</v>
      </c>
      <c r="C157" s="1" t="s">
        <v>98</v>
      </c>
      <c r="D157" s="85">
        <v>30</v>
      </c>
      <c r="E157" s="38">
        <v>0.1</v>
      </c>
      <c r="F157" s="38">
        <v>0.03</v>
      </c>
      <c r="G157" s="38">
        <v>1.1000000000000001</v>
      </c>
      <c r="H157" s="38">
        <v>7</v>
      </c>
      <c r="I157" s="38">
        <v>8.9999999999999993E-3</v>
      </c>
      <c r="J157" s="38">
        <v>2.1</v>
      </c>
      <c r="K157" s="38"/>
      <c r="L157" s="38">
        <v>0.03</v>
      </c>
      <c r="M157" s="38">
        <v>5.0999999999999996</v>
      </c>
      <c r="N157" s="38">
        <v>9</v>
      </c>
      <c r="O157" s="38">
        <v>4.2</v>
      </c>
      <c r="P157" s="38">
        <v>0.15</v>
      </c>
      <c r="Q157" s="38">
        <v>3</v>
      </c>
    </row>
    <row r="158" spans="1:17">
      <c r="A158" s="53" t="s">
        <v>216</v>
      </c>
      <c r="B158" s="1" t="s">
        <v>99</v>
      </c>
      <c r="C158" s="1" t="s">
        <v>100</v>
      </c>
      <c r="D158" s="85">
        <v>90</v>
      </c>
      <c r="E158" s="38">
        <v>12.265875000000001</v>
      </c>
      <c r="F158" s="38">
        <v>12.814875000000001</v>
      </c>
      <c r="G158" s="38">
        <v>11.973375000000001</v>
      </c>
      <c r="H158" s="38">
        <v>212.65087499999998</v>
      </c>
      <c r="I158" s="38">
        <v>0.11699999999999999</v>
      </c>
      <c r="J158" s="38">
        <v>3.8475000000000001</v>
      </c>
      <c r="K158" s="38">
        <v>40.162500000000001</v>
      </c>
      <c r="L158" s="38">
        <v>1.8270000000000002</v>
      </c>
      <c r="M158" s="38">
        <v>22.184999999999999</v>
      </c>
      <c r="N158" s="38">
        <v>125.02124999999999</v>
      </c>
      <c r="O158" s="38">
        <v>19.766249999999999</v>
      </c>
      <c r="P158" s="38">
        <v>1.312875</v>
      </c>
      <c r="Q158" s="38">
        <v>22.95</v>
      </c>
    </row>
    <row r="159" spans="1:17" ht="51">
      <c r="A159" s="53" t="s">
        <v>223</v>
      </c>
      <c r="B159" s="1" t="s">
        <v>184</v>
      </c>
      <c r="C159" s="1" t="s">
        <v>183</v>
      </c>
      <c r="D159" s="85">
        <v>150</v>
      </c>
      <c r="E159" s="38">
        <v>8.6940000000000008</v>
      </c>
      <c r="F159" s="38">
        <v>2.2770000000000001</v>
      </c>
      <c r="G159" s="38">
        <v>39.399000000000001</v>
      </c>
      <c r="H159" s="38">
        <v>212.52</v>
      </c>
      <c r="I159" s="38">
        <v>0.29699999999999999</v>
      </c>
      <c r="J159" s="38"/>
      <c r="K159" s="38"/>
      <c r="L159" s="38">
        <v>0.55200000000000005</v>
      </c>
      <c r="M159" s="38">
        <v>15.073</v>
      </c>
      <c r="N159" s="38">
        <v>205.88</v>
      </c>
      <c r="O159" s="38">
        <v>138.07599999999999</v>
      </c>
      <c r="P159" s="38">
        <v>4.633</v>
      </c>
      <c r="Q159" s="38"/>
    </row>
    <row r="160" spans="1:17" ht="38.25">
      <c r="A160" s="53" t="s">
        <v>202</v>
      </c>
      <c r="B160" s="1" t="s">
        <v>61</v>
      </c>
      <c r="C160" s="1" t="s">
        <v>62</v>
      </c>
      <c r="D160" s="85">
        <v>200</v>
      </c>
      <c r="E160" s="38">
        <v>3.9</v>
      </c>
      <c r="F160" s="38">
        <v>3</v>
      </c>
      <c r="G160" s="38">
        <v>17.276</v>
      </c>
      <c r="H160" s="38">
        <v>107.88</v>
      </c>
      <c r="I160" s="38">
        <v>2.3E-2</v>
      </c>
      <c r="J160" s="38">
        <v>0.78400000000000003</v>
      </c>
      <c r="K160" s="38">
        <v>10</v>
      </c>
      <c r="L160" s="38"/>
      <c r="M160" s="38">
        <v>124.76600000000001</v>
      </c>
      <c r="N160" s="38">
        <v>90</v>
      </c>
      <c r="O160" s="38">
        <v>14</v>
      </c>
      <c r="P160" s="38">
        <v>0.14000000000000001</v>
      </c>
      <c r="Q160" s="38">
        <v>22</v>
      </c>
    </row>
    <row r="161" spans="1:17" ht="38.25">
      <c r="A161" s="53" t="s">
        <v>230</v>
      </c>
      <c r="B161" s="1"/>
      <c r="C161" s="1" t="s">
        <v>52</v>
      </c>
      <c r="D161" s="85">
        <v>15</v>
      </c>
      <c r="E161" s="38">
        <v>1.4999999999999999E-2</v>
      </c>
      <c r="F161" s="38"/>
      <c r="G161" s="38">
        <v>11.91</v>
      </c>
      <c r="H161" s="38">
        <v>48.15</v>
      </c>
      <c r="I161" s="38"/>
      <c r="J161" s="38"/>
      <c r="K161" s="38"/>
      <c r="L161" s="38"/>
      <c r="M161" s="38">
        <v>0.6</v>
      </c>
      <c r="N161" s="38">
        <v>0.15</v>
      </c>
      <c r="O161" s="38">
        <v>0.3</v>
      </c>
      <c r="P161" s="38">
        <v>0.06</v>
      </c>
      <c r="Q161" s="38"/>
    </row>
    <row r="162" spans="1:17">
      <c r="A162" s="53" t="s">
        <v>200</v>
      </c>
      <c r="B162" s="1"/>
      <c r="C162" s="1" t="s">
        <v>6</v>
      </c>
      <c r="D162" s="85">
        <v>40</v>
      </c>
      <c r="E162" s="38">
        <v>3.0399999999999996</v>
      </c>
      <c r="F162" s="38">
        <v>0.36000000000000004</v>
      </c>
      <c r="G162" s="38">
        <v>18.48</v>
      </c>
      <c r="H162" s="38">
        <v>88.399999999999991</v>
      </c>
      <c r="I162" s="38">
        <v>6.4000000000000001E-2</v>
      </c>
      <c r="J162" s="38">
        <v>0</v>
      </c>
      <c r="K162" s="38">
        <v>0</v>
      </c>
      <c r="L162" s="38">
        <v>0.52</v>
      </c>
      <c r="M162" s="38">
        <v>9.2000000000000011</v>
      </c>
      <c r="N162" s="38">
        <v>34.800000000000004</v>
      </c>
      <c r="O162" s="38">
        <v>13.200000000000001</v>
      </c>
      <c r="P162" s="38">
        <v>0.79999999999999993</v>
      </c>
      <c r="Q162" s="38"/>
    </row>
    <row r="163" spans="1:17">
      <c r="A163" s="55"/>
      <c r="B163" s="48" t="s">
        <v>34</v>
      </c>
      <c r="C163" s="3"/>
      <c r="D163" s="42">
        <f>SUM(D157:D162)</f>
        <v>525</v>
      </c>
      <c r="E163" s="42">
        <f t="shared" ref="E163:Q163" si="25">SUM(E157:E162)</f>
        <v>28.014875</v>
      </c>
      <c r="F163" s="42">
        <f t="shared" si="25"/>
        <v>18.481874999999999</v>
      </c>
      <c r="G163" s="42">
        <f t="shared" si="25"/>
        <v>100.138375</v>
      </c>
      <c r="H163" s="42">
        <f t="shared" si="25"/>
        <v>676.60087499999997</v>
      </c>
      <c r="I163" s="42">
        <f t="shared" si="25"/>
        <v>0.51</v>
      </c>
      <c r="J163" s="42">
        <f t="shared" si="25"/>
        <v>6.7314999999999996</v>
      </c>
      <c r="K163" s="42">
        <f t="shared" si="25"/>
        <v>50.162500000000001</v>
      </c>
      <c r="L163" s="42">
        <f t="shared" si="25"/>
        <v>2.9290000000000003</v>
      </c>
      <c r="M163" s="42">
        <f t="shared" si="25"/>
        <v>176.92399999999998</v>
      </c>
      <c r="N163" s="42">
        <f t="shared" si="25"/>
        <v>464.85124999999999</v>
      </c>
      <c r="O163" s="42">
        <f t="shared" si="25"/>
        <v>189.54225</v>
      </c>
      <c r="P163" s="42">
        <f t="shared" si="25"/>
        <v>7.0958749999999986</v>
      </c>
      <c r="Q163" s="42">
        <f t="shared" si="25"/>
        <v>47.95</v>
      </c>
    </row>
    <row r="164" spans="1:17">
      <c r="A164" s="56"/>
      <c r="B164" s="40" t="s">
        <v>1</v>
      </c>
      <c r="C164" s="40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1:17" ht="25.5">
      <c r="A165" s="53" t="s">
        <v>205</v>
      </c>
      <c r="B165" s="1" t="s">
        <v>185</v>
      </c>
      <c r="C165" s="1" t="s">
        <v>101</v>
      </c>
      <c r="D165" s="85">
        <v>60</v>
      </c>
      <c r="E165" s="38">
        <v>1.0640000000000001</v>
      </c>
      <c r="F165" s="38">
        <v>4.1559999999999997</v>
      </c>
      <c r="G165" s="38">
        <v>6.024</v>
      </c>
      <c r="H165" s="38">
        <v>66.114000000000004</v>
      </c>
      <c r="I165" s="38">
        <v>5.0999999999999997E-2</v>
      </c>
      <c r="J165" s="38">
        <v>8</v>
      </c>
      <c r="K165" s="38"/>
      <c r="L165" s="38">
        <v>1.83</v>
      </c>
      <c r="M165" s="38">
        <v>9.15</v>
      </c>
      <c r="N165" s="38">
        <v>28.78</v>
      </c>
      <c r="O165" s="38">
        <v>11.38</v>
      </c>
      <c r="P165" s="38">
        <v>0.44800000000000001</v>
      </c>
      <c r="Q165" s="38">
        <v>6.6</v>
      </c>
    </row>
    <row r="166" spans="1:17">
      <c r="A166" s="53" t="s">
        <v>206</v>
      </c>
      <c r="B166" s="1" t="s">
        <v>186</v>
      </c>
      <c r="C166" s="1" t="s">
        <v>102</v>
      </c>
      <c r="D166" s="85">
        <v>250</v>
      </c>
      <c r="E166" s="38">
        <v>1.847</v>
      </c>
      <c r="F166" s="38">
        <v>5.2590000000000003</v>
      </c>
      <c r="G166" s="38">
        <v>11.055</v>
      </c>
      <c r="H166" s="38">
        <v>99.454999999999998</v>
      </c>
      <c r="I166" s="38">
        <v>8.5000000000000006E-2</v>
      </c>
      <c r="J166" s="38">
        <v>21.2</v>
      </c>
      <c r="K166" s="38"/>
      <c r="L166" s="38">
        <v>2.3439999999999999</v>
      </c>
      <c r="M166" s="38">
        <v>29.16</v>
      </c>
      <c r="N166" s="38">
        <v>52.44</v>
      </c>
      <c r="O166" s="38">
        <v>21.81</v>
      </c>
      <c r="P166" s="38">
        <v>0.82699999999999996</v>
      </c>
      <c r="Q166" s="38">
        <v>205.6</v>
      </c>
    </row>
    <row r="167" spans="1:17" ht="51">
      <c r="A167" s="53" t="s">
        <v>231</v>
      </c>
      <c r="B167" s="1" t="s">
        <v>103</v>
      </c>
      <c r="C167" s="1" t="s">
        <v>104</v>
      </c>
      <c r="D167" s="85">
        <v>200</v>
      </c>
      <c r="E167" s="38">
        <v>14.925000000000001</v>
      </c>
      <c r="F167" s="38">
        <v>20.475000000000001</v>
      </c>
      <c r="G167" s="38">
        <v>20.814</v>
      </c>
      <c r="H167" s="38">
        <v>328.02300000000002</v>
      </c>
      <c r="I167" s="38">
        <v>0.59499999999999997</v>
      </c>
      <c r="J167" s="38">
        <v>27.05</v>
      </c>
      <c r="K167" s="38"/>
      <c r="L167" s="38">
        <v>1.8660000000000001</v>
      </c>
      <c r="M167" s="38">
        <v>23.349</v>
      </c>
      <c r="N167" s="38">
        <v>216.96199999999999</v>
      </c>
      <c r="O167" s="38">
        <v>51.731000000000002</v>
      </c>
      <c r="P167" s="38">
        <v>2.899</v>
      </c>
      <c r="Q167" s="38">
        <v>24.42</v>
      </c>
    </row>
    <row r="168" spans="1:17">
      <c r="A168" s="53" t="s">
        <v>212</v>
      </c>
      <c r="B168" s="1"/>
      <c r="C168" s="1" t="s">
        <v>57</v>
      </c>
      <c r="D168" s="85">
        <v>200</v>
      </c>
      <c r="E168" s="38">
        <v>1</v>
      </c>
      <c r="F168" s="38">
        <v>0.2</v>
      </c>
      <c r="G168" s="38">
        <v>20.2</v>
      </c>
      <c r="H168" s="38">
        <v>92</v>
      </c>
      <c r="I168" s="38">
        <v>0.02</v>
      </c>
      <c r="J168" s="38">
        <v>4</v>
      </c>
      <c r="K168" s="38"/>
      <c r="L168" s="38">
        <v>0.2</v>
      </c>
      <c r="M168" s="38">
        <v>14</v>
      </c>
      <c r="N168" s="38">
        <v>14</v>
      </c>
      <c r="O168" s="38">
        <v>8</v>
      </c>
      <c r="P168" s="38">
        <v>2.8</v>
      </c>
      <c r="Q168" s="38"/>
    </row>
    <row r="169" spans="1:17">
      <c r="A169" s="53" t="s">
        <v>200</v>
      </c>
      <c r="B169" s="1"/>
      <c r="C169" s="1" t="s">
        <v>6</v>
      </c>
      <c r="D169" s="85">
        <v>30</v>
      </c>
      <c r="E169" s="38">
        <v>2.2799999999999998</v>
      </c>
      <c r="F169" s="38">
        <v>0.27</v>
      </c>
      <c r="G169" s="38">
        <v>13.86</v>
      </c>
      <c r="H169" s="38">
        <v>66.3</v>
      </c>
      <c r="I169" s="38">
        <v>4.8000000000000001E-2</v>
      </c>
      <c r="J169" s="38"/>
      <c r="K169" s="38"/>
      <c r="L169" s="38">
        <v>0.39</v>
      </c>
      <c r="M169" s="38">
        <v>6.9</v>
      </c>
      <c r="N169" s="38">
        <v>26.1</v>
      </c>
      <c r="O169" s="38">
        <v>9.9</v>
      </c>
      <c r="P169" s="38">
        <v>0.6</v>
      </c>
      <c r="Q169" s="38"/>
    </row>
    <row r="170" spans="1:17" ht="25.5">
      <c r="A170" s="53" t="s">
        <v>201</v>
      </c>
      <c r="B170" s="1"/>
      <c r="C170" s="1" t="s">
        <v>7</v>
      </c>
      <c r="D170" s="85">
        <v>40</v>
      </c>
      <c r="E170" s="38">
        <v>2.9333333333333336</v>
      </c>
      <c r="F170" s="38">
        <v>0.53333333333333333</v>
      </c>
      <c r="G170" s="38">
        <v>17.333333333333332</v>
      </c>
      <c r="H170" s="38">
        <v>85.333333333333329</v>
      </c>
      <c r="I170" s="38">
        <v>0.08</v>
      </c>
      <c r="J170" s="38">
        <v>0</v>
      </c>
      <c r="K170" s="38">
        <v>0</v>
      </c>
      <c r="L170" s="38">
        <v>0.39999999999999997</v>
      </c>
      <c r="M170" s="38">
        <v>13.200000000000001</v>
      </c>
      <c r="N170" s="38">
        <v>77.600000000000009</v>
      </c>
      <c r="O170" s="38">
        <v>22.8</v>
      </c>
      <c r="P170" s="38">
        <v>1.8</v>
      </c>
      <c r="Q170" s="38">
        <v>0.39999999999999997</v>
      </c>
    </row>
    <row r="171" spans="1:17">
      <c r="A171" s="55"/>
      <c r="B171" s="104" t="s">
        <v>38</v>
      </c>
      <c r="C171" s="104"/>
      <c r="D171" s="42">
        <f>SUM(D165:D170)</f>
        <v>780</v>
      </c>
      <c r="E171" s="42">
        <f t="shared" ref="E171:Q171" si="26">SUM(E165:E170)</f>
        <v>24.049333333333337</v>
      </c>
      <c r="F171" s="42">
        <f t="shared" si="26"/>
        <v>30.893333333333334</v>
      </c>
      <c r="G171" s="42">
        <f t="shared" si="26"/>
        <v>89.286333333333332</v>
      </c>
      <c r="H171" s="42">
        <f t="shared" si="26"/>
        <v>737.22533333333342</v>
      </c>
      <c r="I171" s="42">
        <f t="shared" si="26"/>
        <v>0.879</v>
      </c>
      <c r="J171" s="42">
        <f t="shared" si="26"/>
        <v>60.25</v>
      </c>
      <c r="K171" s="42">
        <f t="shared" si="26"/>
        <v>0</v>
      </c>
      <c r="L171" s="42">
        <f t="shared" si="26"/>
        <v>7.0299999999999994</v>
      </c>
      <c r="M171" s="42">
        <f t="shared" si="26"/>
        <v>95.759000000000015</v>
      </c>
      <c r="N171" s="42">
        <f t="shared" si="26"/>
        <v>415.88200000000006</v>
      </c>
      <c r="O171" s="42">
        <f t="shared" si="26"/>
        <v>125.621</v>
      </c>
      <c r="P171" s="42">
        <f t="shared" si="26"/>
        <v>9.3739999999999988</v>
      </c>
      <c r="Q171" s="42">
        <f t="shared" si="26"/>
        <v>237.02</v>
      </c>
    </row>
    <row r="172" spans="1:17">
      <c r="A172" s="53"/>
      <c r="B172" s="35" t="s">
        <v>105</v>
      </c>
      <c r="C172" s="35"/>
      <c r="D172" s="43">
        <f>D163+D171</f>
        <v>1305</v>
      </c>
      <c r="E172" s="43">
        <f t="shared" ref="E172:Q172" si="27">E163+E171</f>
        <v>52.06420833333334</v>
      </c>
      <c r="F172" s="43">
        <f t="shared" si="27"/>
        <v>49.375208333333333</v>
      </c>
      <c r="G172" s="43">
        <f t="shared" si="27"/>
        <v>189.42470833333334</v>
      </c>
      <c r="H172" s="43">
        <f t="shared" si="27"/>
        <v>1413.8262083333334</v>
      </c>
      <c r="I172" s="43">
        <f t="shared" si="27"/>
        <v>1.389</v>
      </c>
      <c r="J172" s="43">
        <f t="shared" si="27"/>
        <v>66.981499999999997</v>
      </c>
      <c r="K172" s="43">
        <f t="shared" si="27"/>
        <v>50.162500000000001</v>
      </c>
      <c r="L172" s="43">
        <f t="shared" si="27"/>
        <v>9.9589999999999996</v>
      </c>
      <c r="M172" s="43">
        <f t="shared" si="27"/>
        <v>272.68299999999999</v>
      </c>
      <c r="N172" s="43">
        <f t="shared" si="27"/>
        <v>880.73325</v>
      </c>
      <c r="O172" s="43">
        <f t="shared" si="27"/>
        <v>315.16325000000001</v>
      </c>
      <c r="P172" s="43">
        <f t="shared" si="27"/>
        <v>16.469874999999998</v>
      </c>
      <c r="Q172" s="43">
        <f t="shared" si="27"/>
        <v>284.97000000000003</v>
      </c>
    </row>
    <row r="173" spans="1:17" ht="15.75">
      <c r="A173" s="53"/>
      <c r="B173" s="36" t="s">
        <v>106</v>
      </c>
      <c r="C173" s="1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1:17">
      <c r="A174" s="56"/>
      <c r="B174" s="103" t="s">
        <v>0</v>
      </c>
      <c r="C174" s="103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1:17" ht="25.5">
      <c r="A175" s="53" t="s">
        <v>198</v>
      </c>
      <c r="B175" s="1" t="s">
        <v>187</v>
      </c>
      <c r="C175" s="1" t="s">
        <v>117</v>
      </c>
      <c r="D175" s="85">
        <v>205</v>
      </c>
      <c r="E175" s="38">
        <v>7.5549999999999997</v>
      </c>
      <c r="F175" s="38">
        <v>8.1419999999999995</v>
      </c>
      <c r="G175" s="38">
        <v>34.252000000000002</v>
      </c>
      <c r="H175" s="38">
        <v>241.60499999999999</v>
      </c>
      <c r="I175" s="38">
        <v>0.122</v>
      </c>
      <c r="J175" s="38">
        <v>0.9</v>
      </c>
      <c r="K175" s="38">
        <v>35</v>
      </c>
      <c r="L175" s="38">
        <v>0.16300000000000001</v>
      </c>
      <c r="M175" s="38">
        <v>187.45</v>
      </c>
      <c r="N175" s="38">
        <v>201.77</v>
      </c>
      <c r="O175" s="38">
        <v>43.77</v>
      </c>
      <c r="P175" s="38">
        <v>0.82499999999999996</v>
      </c>
      <c r="Q175" s="38">
        <v>56.07</v>
      </c>
    </row>
    <row r="176" spans="1:17" ht="38.25">
      <c r="A176" s="53" t="s">
        <v>210</v>
      </c>
      <c r="B176" s="1" t="s">
        <v>30</v>
      </c>
      <c r="C176" s="1" t="s">
        <v>112</v>
      </c>
      <c r="D176" s="85">
        <v>200</v>
      </c>
      <c r="E176" s="38"/>
      <c r="F176" s="38"/>
      <c r="G176" s="38">
        <v>11.978999999999999</v>
      </c>
      <c r="H176" s="38">
        <v>47.892000000000003</v>
      </c>
      <c r="I176" s="38">
        <v>1E-3</v>
      </c>
      <c r="J176" s="38">
        <v>0.1</v>
      </c>
      <c r="K176" s="38"/>
      <c r="L176" s="38"/>
      <c r="M176" s="38">
        <v>4.95</v>
      </c>
      <c r="N176" s="38">
        <v>8.24</v>
      </c>
      <c r="O176" s="38">
        <v>4.4000000000000004</v>
      </c>
      <c r="P176" s="38">
        <v>0.85599999999999998</v>
      </c>
      <c r="Q176" s="38"/>
    </row>
    <row r="177" spans="1:17">
      <c r="A177" s="53" t="s">
        <v>219</v>
      </c>
      <c r="B177" s="1" t="s">
        <v>164</v>
      </c>
      <c r="C177" s="1" t="s">
        <v>70</v>
      </c>
      <c r="D177" s="85">
        <v>10</v>
      </c>
      <c r="E177" s="38">
        <v>0.08</v>
      </c>
      <c r="F177" s="38">
        <v>7.25</v>
      </c>
      <c r="G177" s="38">
        <v>0.13</v>
      </c>
      <c r="H177" s="38">
        <v>66.09</v>
      </c>
      <c r="I177" s="38">
        <v>1E-3</v>
      </c>
      <c r="J177" s="38"/>
      <c r="K177" s="38">
        <v>40</v>
      </c>
      <c r="L177" s="38">
        <v>0.1</v>
      </c>
      <c r="M177" s="38">
        <v>2.4</v>
      </c>
      <c r="N177" s="38">
        <v>3</v>
      </c>
      <c r="O177" s="38"/>
      <c r="P177" s="38">
        <v>0.02</v>
      </c>
      <c r="Q177" s="38">
        <v>45</v>
      </c>
    </row>
    <row r="178" spans="1:17">
      <c r="A178" s="53" t="s">
        <v>219</v>
      </c>
      <c r="B178" s="1" t="s">
        <v>158</v>
      </c>
      <c r="C178" s="1" t="s">
        <v>31</v>
      </c>
      <c r="D178" s="85">
        <v>19.999999500000001</v>
      </c>
      <c r="E178" s="38">
        <v>4.0933332309999999</v>
      </c>
      <c r="F178" s="38">
        <v>4.5999998850000008</v>
      </c>
      <c r="G178" s="38">
        <v>0.49333332099999999</v>
      </c>
      <c r="H178" s="38">
        <v>59.999998500000004</v>
      </c>
      <c r="I178" s="38">
        <v>6.6666665000000005E-3</v>
      </c>
      <c r="J178" s="38">
        <v>0.15999999600000001</v>
      </c>
      <c r="K178" s="38">
        <v>45.999998850000004</v>
      </c>
      <c r="L178" s="38">
        <v>9.9999997500000007E-2</v>
      </c>
      <c r="M178" s="38">
        <v>199.99999500000001</v>
      </c>
      <c r="N178" s="38">
        <v>127.99999680000001</v>
      </c>
      <c r="O178" s="38">
        <v>8.9999997750000009</v>
      </c>
      <c r="P178" s="38">
        <v>0.19999999500000001</v>
      </c>
      <c r="Q178" s="38">
        <v>51.599998710000008</v>
      </c>
    </row>
    <row r="179" spans="1:17">
      <c r="A179" s="53" t="s">
        <v>200</v>
      </c>
      <c r="B179" s="1"/>
      <c r="C179" s="1" t="s">
        <v>6</v>
      </c>
      <c r="D179" s="85">
        <v>40</v>
      </c>
      <c r="E179" s="38">
        <v>3.0399999999999996</v>
      </c>
      <c r="F179" s="38">
        <v>0.36000000000000004</v>
      </c>
      <c r="G179" s="38">
        <v>18.48</v>
      </c>
      <c r="H179" s="38">
        <v>88.399999999999991</v>
      </c>
      <c r="I179" s="38">
        <v>6.4000000000000001E-2</v>
      </c>
      <c r="J179" s="38">
        <v>0</v>
      </c>
      <c r="K179" s="38">
        <v>0</v>
      </c>
      <c r="L179" s="38">
        <v>0.52</v>
      </c>
      <c r="M179" s="38">
        <v>9.2000000000000011</v>
      </c>
      <c r="N179" s="38">
        <v>34.800000000000004</v>
      </c>
      <c r="O179" s="38">
        <v>13.200000000000001</v>
      </c>
      <c r="P179" s="38">
        <v>0.79999999999999993</v>
      </c>
      <c r="Q179" s="38"/>
    </row>
    <row r="180" spans="1:17">
      <c r="A180" s="53" t="s">
        <v>211</v>
      </c>
      <c r="B180" s="1"/>
      <c r="C180" s="1" t="s">
        <v>46</v>
      </c>
      <c r="D180" s="85">
        <v>150</v>
      </c>
      <c r="E180">
        <v>0.6</v>
      </c>
      <c r="F180">
        <v>0.45</v>
      </c>
      <c r="G180">
        <v>15.45</v>
      </c>
      <c r="H180">
        <v>70.5</v>
      </c>
      <c r="I180">
        <v>0.03</v>
      </c>
      <c r="J180">
        <v>7.5</v>
      </c>
      <c r="L180">
        <v>0.6</v>
      </c>
      <c r="M180">
        <v>28.5</v>
      </c>
      <c r="N180">
        <v>24</v>
      </c>
      <c r="O180">
        <v>18</v>
      </c>
      <c r="P180">
        <v>3.45</v>
      </c>
    </row>
    <row r="181" spans="1:17">
      <c r="A181" s="55"/>
      <c r="B181" s="48" t="s">
        <v>34</v>
      </c>
      <c r="C181" s="48"/>
      <c r="D181" s="42">
        <f>SUM(D175:D180)</f>
        <v>624.99999950000006</v>
      </c>
      <c r="E181" s="42">
        <f t="shared" ref="E181:Q181" si="28">SUM(E175:E180)</f>
        <v>15.368333230999999</v>
      </c>
      <c r="F181" s="42">
        <f t="shared" si="28"/>
        <v>20.801999884999997</v>
      </c>
      <c r="G181" s="42">
        <f t="shared" si="28"/>
        <v>80.784333321000005</v>
      </c>
      <c r="H181" s="42">
        <f t="shared" si="28"/>
        <v>574.48699850000003</v>
      </c>
      <c r="I181" s="42">
        <f t="shared" si="28"/>
        <v>0.2246666665</v>
      </c>
      <c r="J181" s="42">
        <f t="shared" si="28"/>
        <v>8.6599999959999998</v>
      </c>
      <c r="K181" s="42">
        <f t="shared" si="28"/>
        <v>120.99999885</v>
      </c>
      <c r="L181" s="42">
        <f t="shared" si="28"/>
        <v>1.4829999974999999</v>
      </c>
      <c r="M181" s="42">
        <f t="shared" si="28"/>
        <v>432.49999499999996</v>
      </c>
      <c r="N181" s="42">
        <f t="shared" si="28"/>
        <v>399.80999680000002</v>
      </c>
      <c r="O181" s="42">
        <f t="shared" si="28"/>
        <v>88.369999774999997</v>
      </c>
      <c r="P181" s="42">
        <f t="shared" si="28"/>
        <v>6.1509999950000003</v>
      </c>
      <c r="Q181" s="42">
        <f t="shared" si="28"/>
        <v>152.66999871000002</v>
      </c>
    </row>
    <row r="182" spans="1:17">
      <c r="A182" s="56"/>
      <c r="B182" s="40" t="s">
        <v>1</v>
      </c>
      <c r="C182" s="1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1:17" ht="25.5">
      <c r="A183" s="53" t="s">
        <v>205</v>
      </c>
      <c r="B183" s="1" t="s">
        <v>107</v>
      </c>
      <c r="C183" s="1" t="s">
        <v>108</v>
      </c>
      <c r="D183" s="85">
        <v>60</v>
      </c>
      <c r="E183" s="38">
        <v>0.78300000000000003</v>
      </c>
      <c r="F183" s="38">
        <v>5.0940000000000003</v>
      </c>
      <c r="G183" s="38">
        <v>10.587</v>
      </c>
      <c r="H183" s="38">
        <v>92.325000000000003</v>
      </c>
      <c r="I183" s="38">
        <v>4.1000000000000002E-2</v>
      </c>
      <c r="J183" s="38">
        <v>1.95</v>
      </c>
      <c r="K183" s="38"/>
      <c r="L183" s="38">
        <v>2.4159999999999999</v>
      </c>
      <c r="M183" s="38">
        <v>20.13</v>
      </c>
      <c r="N183" s="38">
        <v>37.03</v>
      </c>
      <c r="O183" s="38">
        <v>19.86</v>
      </c>
      <c r="P183" s="38">
        <v>0.63300000000000001</v>
      </c>
      <c r="Q183" s="38">
        <v>780.72</v>
      </c>
    </row>
    <row r="184" spans="1:17" ht="38.25">
      <c r="A184" s="53" t="s">
        <v>204</v>
      </c>
      <c r="B184" s="1" t="s">
        <v>188</v>
      </c>
      <c r="C184" s="34" t="s">
        <v>208</v>
      </c>
      <c r="D184" s="85">
        <v>250</v>
      </c>
      <c r="E184" s="38">
        <v>5.87</v>
      </c>
      <c r="F184" s="38">
        <v>5.5449999999999999</v>
      </c>
      <c r="G184" s="38">
        <v>19.283000000000001</v>
      </c>
      <c r="H184" s="38">
        <v>150.86799999999999</v>
      </c>
      <c r="I184" s="38">
        <v>0.23300000000000001</v>
      </c>
      <c r="J184" s="38">
        <v>11.509</v>
      </c>
      <c r="K184" s="38"/>
      <c r="L184" s="38">
        <v>2.4500000000000002</v>
      </c>
      <c r="M184" s="38">
        <v>36.573999999999998</v>
      </c>
      <c r="N184" s="38">
        <v>106.78100000000001</v>
      </c>
      <c r="O184" s="38">
        <v>38.271000000000001</v>
      </c>
      <c r="P184" s="38">
        <v>1.982</v>
      </c>
      <c r="Q184" s="38">
        <v>201.90100000000001</v>
      </c>
    </row>
    <row r="185" spans="1:17">
      <c r="A185" s="53" t="s">
        <v>227</v>
      </c>
      <c r="B185" s="1" t="s">
        <v>189</v>
      </c>
      <c r="C185" s="1" t="s">
        <v>109</v>
      </c>
      <c r="D185" s="85">
        <v>90</v>
      </c>
      <c r="E185" s="38">
        <v>14.269499999999999</v>
      </c>
      <c r="F185" s="38">
        <v>13.712624999999999</v>
      </c>
      <c r="G185" s="38">
        <v>13.32</v>
      </c>
      <c r="H185" s="38">
        <v>234</v>
      </c>
      <c r="I185" s="38">
        <v>0.16312499999999999</v>
      </c>
      <c r="J185" s="38">
        <v>0.73575000000000002</v>
      </c>
      <c r="K185" s="38">
        <v>44.017875000000004</v>
      </c>
      <c r="L185" s="38">
        <v>5.3381249999999998</v>
      </c>
      <c r="M185" s="38">
        <v>48.910499999999999</v>
      </c>
      <c r="N185" s="38">
        <v>65.454750000000004</v>
      </c>
      <c r="O185" s="38">
        <v>18.163125000000001</v>
      </c>
      <c r="P185" s="38">
        <v>2.9621249999999999</v>
      </c>
      <c r="Q185" s="38">
        <v>76.597875000000002</v>
      </c>
    </row>
    <row r="186" spans="1:17" ht="51">
      <c r="A186" s="53" t="s">
        <v>223</v>
      </c>
      <c r="B186" s="1" t="s">
        <v>163</v>
      </c>
      <c r="C186" s="1" t="s">
        <v>67</v>
      </c>
      <c r="D186" s="85">
        <v>150</v>
      </c>
      <c r="E186" s="38">
        <v>5.6340000000000003</v>
      </c>
      <c r="F186" s="38">
        <v>2.8380000000000001</v>
      </c>
      <c r="G186" s="38">
        <v>35.994</v>
      </c>
      <c r="H186" s="38">
        <v>192.20699999999999</v>
      </c>
      <c r="I186" s="38">
        <v>8.6999999999999994E-2</v>
      </c>
      <c r="J186" s="38"/>
      <c r="K186" s="38">
        <v>12</v>
      </c>
      <c r="L186" s="38">
        <v>0.79500000000000004</v>
      </c>
      <c r="M186" s="38">
        <v>11.513999999999999</v>
      </c>
      <c r="N186" s="38">
        <v>45.494999999999997</v>
      </c>
      <c r="O186" s="38">
        <v>8.2260000000000009</v>
      </c>
      <c r="P186" s="38">
        <v>0.83099999999999996</v>
      </c>
      <c r="Q186" s="38">
        <v>13.5</v>
      </c>
    </row>
    <row r="187" spans="1:17" ht="38.25">
      <c r="A187" s="53" t="s">
        <v>209</v>
      </c>
      <c r="B187" s="1" t="s">
        <v>178</v>
      </c>
      <c r="C187" s="1" t="s">
        <v>113</v>
      </c>
      <c r="D187" s="85">
        <v>200</v>
      </c>
      <c r="E187" s="38">
        <v>0.16</v>
      </c>
      <c r="F187" s="38">
        <v>0.16</v>
      </c>
      <c r="G187" s="38">
        <v>15.896000000000001</v>
      </c>
      <c r="H187" s="38">
        <v>66.680000000000007</v>
      </c>
      <c r="I187" s="38">
        <v>1.2E-2</v>
      </c>
      <c r="J187" s="38">
        <v>4</v>
      </c>
      <c r="K187" s="38"/>
      <c r="L187" s="38">
        <v>0.08</v>
      </c>
      <c r="M187" s="38">
        <v>6.4</v>
      </c>
      <c r="N187" s="38">
        <v>4.4000000000000004</v>
      </c>
      <c r="O187" s="38">
        <v>3.6</v>
      </c>
      <c r="P187" s="38">
        <v>0.91600000000000004</v>
      </c>
      <c r="Q187" s="38">
        <v>12</v>
      </c>
    </row>
    <row r="188" spans="1:17">
      <c r="A188" s="53" t="s">
        <v>200</v>
      </c>
      <c r="B188" s="1"/>
      <c r="C188" s="1" t="s">
        <v>6</v>
      </c>
      <c r="D188" s="85">
        <v>30</v>
      </c>
      <c r="E188" s="38">
        <v>2.2799999999999998</v>
      </c>
      <c r="F188" s="38">
        <v>0.27</v>
      </c>
      <c r="G188" s="38">
        <v>13.86</v>
      </c>
      <c r="H188" s="38">
        <v>66.3</v>
      </c>
      <c r="I188" s="38">
        <v>4.8000000000000001E-2</v>
      </c>
      <c r="J188" s="38"/>
      <c r="K188" s="38"/>
      <c r="L188" s="38">
        <v>0.39</v>
      </c>
      <c r="M188" s="38">
        <v>6.9</v>
      </c>
      <c r="N188" s="38">
        <v>26.1</v>
      </c>
      <c r="O188" s="38">
        <v>9.9</v>
      </c>
      <c r="P188" s="38">
        <v>0.6</v>
      </c>
      <c r="Q188" s="38"/>
    </row>
    <row r="189" spans="1:17" ht="25.5">
      <c r="A189" s="53" t="s">
        <v>201</v>
      </c>
      <c r="B189" s="1"/>
      <c r="C189" s="1" t="s">
        <v>7</v>
      </c>
      <c r="D189" s="85">
        <v>40</v>
      </c>
      <c r="E189" s="38">
        <v>2.9333333333333336</v>
      </c>
      <c r="F189" s="38">
        <v>0.53333333333333333</v>
      </c>
      <c r="G189" s="38">
        <v>17.333333333333332</v>
      </c>
      <c r="H189" s="38">
        <v>85.333333333333329</v>
      </c>
      <c r="I189" s="38">
        <v>0.08</v>
      </c>
      <c r="J189" s="38">
        <v>0</v>
      </c>
      <c r="K189" s="38">
        <v>0</v>
      </c>
      <c r="L189" s="38">
        <v>0.39999999999999997</v>
      </c>
      <c r="M189" s="38">
        <v>13.200000000000001</v>
      </c>
      <c r="N189" s="38">
        <v>77.600000000000009</v>
      </c>
      <c r="O189" s="38">
        <v>22.8</v>
      </c>
      <c r="P189" s="38">
        <v>1.8</v>
      </c>
      <c r="Q189" s="38">
        <v>0.39999999999999997</v>
      </c>
    </row>
    <row r="190" spans="1:17">
      <c r="A190" s="52" t="s">
        <v>224</v>
      </c>
      <c r="B190" s="1" t="s">
        <v>190</v>
      </c>
      <c r="C190" s="1" t="s">
        <v>110</v>
      </c>
      <c r="D190" s="85">
        <v>30</v>
      </c>
      <c r="E190" s="38">
        <v>0.78300000000000003</v>
      </c>
      <c r="F190" s="38">
        <v>2.589</v>
      </c>
      <c r="G190" s="38">
        <v>2.8559999999999999</v>
      </c>
      <c r="H190" s="38">
        <v>37.947000000000003</v>
      </c>
      <c r="I190" s="38">
        <v>2.7E-2</v>
      </c>
      <c r="J190" s="38">
        <v>0.09</v>
      </c>
      <c r="K190" s="38">
        <v>13.5</v>
      </c>
      <c r="L190" s="38">
        <v>7.4999999999999997E-2</v>
      </c>
      <c r="M190" s="38">
        <v>20.143000000000001</v>
      </c>
      <c r="N190" s="38">
        <v>17.16</v>
      </c>
      <c r="O190" s="38">
        <v>2.633</v>
      </c>
      <c r="P190" s="38">
        <v>6.4000000000000001E-2</v>
      </c>
      <c r="Q190" s="38">
        <v>16.8</v>
      </c>
    </row>
    <row r="191" spans="1:17">
      <c r="B191" s="109" t="s">
        <v>38</v>
      </c>
      <c r="C191" s="110"/>
      <c r="D191" s="42">
        <f>SUM(D183:D190)</f>
        <v>850</v>
      </c>
      <c r="E191" s="42">
        <f t="shared" ref="E191:Q191" si="29">SUM(E183:E190)</f>
        <v>32.712833333333336</v>
      </c>
      <c r="F191" s="42">
        <f t="shared" si="29"/>
        <v>30.741958333333333</v>
      </c>
      <c r="G191" s="42">
        <f t="shared" si="29"/>
        <v>129.12933333333334</v>
      </c>
      <c r="H191" s="42">
        <f t="shared" si="29"/>
        <v>925.66033333333326</v>
      </c>
      <c r="I191" s="42">
        <f t="shared" si="29"/>
        <v>0.69112499999999999</v>
      </c>
      <c r="J191" s="42">
        <f t="shared" si="29"/>
        <v>18.284749999999999</v>
      </c>
      <c r="K191" s="42">
        <f t="shared" si="29"/>
        <v>69.517875000000004</v>
      </c>
      <c r="L191" s="42">
        <f t="shared" si="29"/>
        <v>11.944125</v>
      </c>
      <c r="M191" s="42">
        <f t="shared" si="29"/>
        <v>163.77149999999997</v>
      </c>
      <c r="N191" s="42">
        <f t="shared" si="29"/>
        <v>380.02075000000008</v>
      </c>
      <c r="O191" s="42">
        <f t="shared" si="29"/>
        <v>123.453125</v>
      </c>
      <c r="P191" s="42">
        <f t="shared" si="29"/>
        <v>9.7881250000000009</v>
      </c>
      <c r="Q191" s="42">
        <f t="shared" si="29"/>
        <v>1101.9188750000001</v>
      </c>
    </row>
    <row r="192" spans="1:17">
      <c r="B192" s="29" t="s">
        <v>111</v>
      </c>
      <c r="C192" s="30"/>
      <c r="D192" s="43">
        <f>D181+D191</f>
        <v>1474.9999995000001</v>
      </c>
      <c r="E192" s="43">
        <f t="shared" ref="E192:Q192" si="30">E181+E191</f>
        <v>48.081166564333337</v>
      </c>
      <c r="F192" s="43">
        <f t="shared" si="30"/>
        <v>51.54395821833333</v>
      </c>
      <c r="G192" s="43">
        <f t="shared" si="30"/>
        <v>209.91366665433333</v>
      </c>
      <c r="H192" s="43">
        <f t="shared" si="30"/>
        <v>1500.1473318333333</v>
      </c>
      <c r="I192" s="43">
        <f t="shared" si="30"/>
        <v>0.91579166649999999</v>
      </c>
      <c r="J192" s="43">
        <f t="shared" si="30"/>
        <v>26.944749995999999</v>
      </c>
      <c r="K192" s="43">
        <f t="shared" si="30"/>
        <v>190.51787385</v>
      </c>
      <c r="L192" s="43">
        <f t="shared" si="30"/>
        <v>13.4271249975</v>
      </c>
      <c r="M192" s="43">
        <f t="shared" si="30"/>
        <v>596.27149499999996</v>
      </c>
      <c r="N192" s="43">
        <f t="shared" si="30"/>
        <v>779.83074680000004</v>
      </c>
      <c r="O192" s="43">
        <f t="shared" si="30"/>
        <v>211.823124775</v>
      </c>
      <c r="P192" s="43">
        <f t="shared" si="30"/>
        <v>15.939124995</v>
      </c>
      <c r="Q192" s="43">
        <f t="shared" si="30"/>
        <v>1254.5888737100001</v>
      </c>
    </row>
    <row r="193" spans="2:17" ht="15.75">
      <c r="B193" s="33" t="s">
        <v>8</v>
      </c>
      <c r="C193" s="1"/>
      <c r="D193" s="47">
        <f t="shared" ref="D193:Q193" si="31">D24+D42+D61+D80+D98+D117+D135+D154+D172+D192</f>
        <v>13635.999999</v>
      </c>
      <c r="E193" s="47">
        <f t="shared" si="31"/>
        <v>578.01681054633332</v>
      </c>
      <c r="F193" s="47">
        <f t="shared" si="31"/>
        <v>486.88078138833328</v>
      </c>
      <c r="G193" s="47">
        <f t="shared" si="31"/>
        <v>1899.0292897763336</v>
      </c>
      <c r="H193" s="47">
        <f t="shared" si="31"/>
        <v>14353.670131233335</v>
      </c>
      <c r="I193" s="47">
        <f t="shared" si="31"/>
        <v>9.8724925594999995</v>
      </c>
      <c r="J193" s="47">
        <f t="shared" si="31"/>
        <v>862.98522718800018</v>
      </c>
      <c r="K193" s="47">
        <f t="shared" si="31"/>
        <v>15072.898811550001</v>
      </c>
      <c r="L193" s="47">
        <f t="shared" si="31"/>
        <v>102.8041578725</v>
      </c>
      <c r="M193" s="47">
        <f t="shared" si="31"/>
        <v>4638.6375342000001</v>
      </c>
      <c r="N193" s="47">
        <f t="shared" si="31"/>
        <v>9271.8594415999996</v>
      </c>
      <c r="O193" s="47">
        <f t="shared" si="31"/>
        <v>2420.3197911249999</v>
      </c>
      <c r="P193" s="47">
        <f t="shared" si="31"/>
        <v>148.70638246499999</v>
      </c>
      <c r="Q193" s="47">
        <f t="shared" si="31"/>
        <v>22790.624831130001</v>
      </c>
    </row>
    <row r="195" spans="2:17">
      <c r="B195" s="4"/>
      <c r="C195" s="86" t="s">
        <v>118</v>
      </c>
      <c r="D195" s="87"/>
      <c r="E195" s="5">
        <f>E13+E33+E52+E70+E89+E107+E125+E144+E163+E181</f>
        <v>255.08862469299999</v>
      </c>
      <c r="F195" s="5">
        <f t="shared" ref="F195:P195" si="32">F13+F33+F52+F70+F89+F107+F125+F144+F163+F181</f>
        <v>236.97062465500002</v>
      </c>
      <c r="G195" s="5">
        <f t="shared" si="32"/>
        <v>827.66524996299995</v>
      </c>
      <c r="H195" s="5">
        <f t="shared" si="32"/>
        <v>6497.4309955000008</v>
      </c>
      <c r="I195" s="5">
        <f t="shared" si="32"/>
        <v>4.4477499995000001</v>
      </c>
      <c r="J195" s="5">
        <f t="shared" si="32"/>
        <v>325.64574998800003</v>
      </c>
      <c r="K195" s="5">
        <f t="shared" si="32"/>
        <v>8936.5924965500017</v>
      </c>
      <c r="L195" s="5">
        <f t="shared" si="32"/>
        <v>30.927374992499995</v>
      </c>
      <c r="M195" s="5">
        <f t="shared" si="32"/>
        <v>3027.1459850000001</v>
      </c>
      <c r="N195" s="5">
        <f t="shared" si="32"/>
        <v>4574.3242403999993</v>
      </c>
      <c r="O195" s="5">
        <f t="shared" si="32"/>
        <v>1133.6662493250001</v>
      </c>
      <c r="P195" s="5">
        <f t="shared" si="32"/>
        <v>64.260749985000004</v>
      </c>
    </row>
    <row r="196" spans="2:17">
      <c r="B196" s="6"/>
      <c r="C196" s="86" t="s">
        <v>119</v>
      </c>
      <c r="D196" s="87"/>
      <c r="E196" s="7">
        <f>E195/10</f>
        <v>25.508862469299999</v>
      </c>
      <c r="F196" s="7">
        <f t="shared" ref="F196:P196" si="33">F195/10</f>
        <v>23.697062465500004</v>
      </c>
      <c r="G196" s="7">
        <f t="shared" si="33"/>
        <v>82.766524996299992</v>
      </c>
      <c r="H196" s="7">
        <f t="shared" si="33"/>
        <v>649.74309955000012</v>
      </c>
      <c r="I196" s="7">
        <f t="shared" si="33"/>
        <v>0.44477499995000003</v>
      </c>
      <c r="J196" s="7">
        <f t="shared" si="33"/>
        <v>32.564574998800005</v>
      </c>
      <c r="K196" s="7">
        <f t="shared" si="33"/>
        <v>893.65924965500017</v>
      </c>
      <c r="L196" s="7">
        <f t="shared" si="33"/>
        <v>3.0927374992499996</v>
      </c>
      <c r="M196" s="7">
        <f t="shared" si="33"/>
        <v>302.71459850000002</v>
      </c>
      <c r="N196" s="7">
        <f t="shared" si="33"/>
        <v>457.43242403999994</v>
      </c>
      <c r="O196" s="7">
        <f t="shared" si="33"/>
        <v>113.3666249325</v>
      </c>
      <c r="P196" s="7">
        <f t="shared" si="33"/>
        <v>6.4260749985000007</v>
      </c>
    </row>
    <row r="197" spans="2:17">
      <c r="B197" s="95" t="s">
        <v>120</v>
      </c>
      <c r="C197" s="95"/>
      <c r="D197" s="96"/>
      <c r="E197" s="8">
        <f>4*E196/H196</f>
        <v>0.15703968221881515</v>
      </c>
      <c r="F197" s="8">
        <f>9*F196/H196</f>
        <v>0.32824290452212468</v>
      </c>
      <c r="G197" s="8">
        <f>4*G196/H196</f>
        <v>0.50953384532208212</v>
      </c>
      <c r="H197" s="9"/>
      <c r="I197" s="9"/>
      <c r="J197" s="9"/>
      <c r="K197" s="9"/>
      <c r="L197" s="9"/>
      <c r="M197" s="9"/>
      <c r="N197" s="9"/>
      <c r="O197" s="9"/>
      <c r="P197" s="9"/>
    </row>
    <row r="198" spans="2:17">
      <c r="B198" s="86" t="s">
        <v>121</v>
      </c>
      <c r="C198" s="88"/>
      <c r="D198" s="87"/>
      <c r="E198" s="10">
        <f>E196/E211</f>
        <v>0.33128392817272723</v>
      </c>
      <c r="F198" s="10">
        <f t="shared" ref="F198:P198" si="34">F196/F211</f>
        <v>0.29996281601898739</v>
      </c>
      <c r="G198" s="10">
        <f t="shared" si="34"/>
        <v>0.24706425372029847</v>
      </c>
      <c r="H198" s="10">
        <f t="shared" si="34"/>
        <v>0.27648642534042561</v>
      </c>
      <c r="I198" s="10">
        <f t="shared" si="34"/>
        <v>0.40434090904545456</v>
      </c>
      <c r="J198" s="10">
        <f t="shared" si="34"/>
        <v>0.54274291664666674</v>
      </c>
      <c r="K198" s="10">
        <f t="shared" si="34"/>
        <v>1.2766560709357144</v>
      </c>
      <c r="L198" s="10">
        <f t="shared" si="34"/>
        <v>0.30927374992499995</v>
      </c>
      <c r="M198" s="10">
        <f t="shared" si="34"/>
        <v>0.27519508954545457</v>
      </c>
      <c r="N198" s="10">
        <f t="shared" si="34"/>
        <v>0.41584765821818176</v>
      </c>
      <c r="O198" s="10">
        <f t="shared" si="34"/>
        <v>0.45346649973000003</v>
      </c>
      <c r="P198" s="10">
        <f t="shared" si="34"/>
        <v>0.53550624987500006</v>
      </c>
    </row>
    <row r="199" spans="2:17">
      <c r="B199" s="106" t="s">
        <v>122</v>
      </c>
      <c r="C199" s="107"/>
      <c r="D199" s="108"/>
      <c r="E199" s="11">
        <f>E196/E213</f>
        <v>0.32371652879822332</v>
      </c>
      <c r="F199" s="39">
        <f t="shared" ref="F199:P199" si="35">F196/F213</f>
        <v>0.30458949184447309</v>
      </c>
      <c r="G199" s="11">
        <f t="shared" si="35"/>
        <v>0.2632523059678753</v>
      </c>
      <c r="H199" s="11">
        <f t="shared" si="35"/>
        <v>0.28589039448673392</v>
      </c>
      <c r="I199" s="11">
        <f t="shared" si="35"/>
        <v>0.31769642853571434</v>
      </c>
      <c r="J199" s="11">
        <f t="shared" si="35"/>
        <v>0.37998337221470252</v>
      </c>
      <c r="K199" s="11">
        <f t="shared" si="35"/>
        <v>1.1489576364811007</v>
      </c>
      <c r="L199" s="11">
        <f t="shared" si="35"/>
        <v>0.27862499993243239</v>
      </c>
      <c r="M199" s="11">
        <f t="shared" si="35"/>
        <v>0.26143414673115123</v>
      </c>
      <c r="N199" s="11">
        <f t="shared" si="35"/>
        <v>0.33267812657454543</v>
      </c>
      <c r="O199" s="11">
        <f t="shared" si="35"/>
        <v>0.40808720278077754</v>
      </c>
      <c r="P199" s="11">
        <f t="shared" si="35"/>
        <v>0.48316353372180454</v>
      </c>
    </row>
    <row r="200" spans="2:17">
      <c r="B200" s="4"/>
      <c r="C200" s="86" t="s">
        <v>123</v>
      </c>
      <c r="D200" s="87"/>
      <c r="E200" s="5">
        <f t="shared" ref="E200:P200" si="36">E23+E41+E60+E79+E97+E116+E134+E153+E171+E191</f>
        <v>322.92818585333333</v>
      </c>
      <c r="F200" s="5">
        <f t="shared" si="36"/>
        <v>249.91015673333334</v>
      </c>
      <c r="G200" s="5">
        <f t="shared" si="36"/>
        <v>1071.3640398133332</v>
      </c>
      <c r="H200" s="5">
        <f t="shared" si="36"/>
        <v>7856.2391357333345</v>
      </c>
      <c r="I200" s="5">
        <f t="shared" si="36"/>
        <v>5.4247425600000003</v>
      </c>
      <c r="J200" s="5">
        <f t="shared" si="36"/>
        <v>537.33947719999992</v>
      </c>
      <c r="K200" s="5">
        <f t="shared" si="36"/>
        <v>6136.3063149999998</v>
      </c>
      <c r="L200" s="5">
        <f t="shared" si="36"/>
        <v>71.876782880000007</v>
      </c>
      <c r="M200" s="5">
        <f t="shared" si="36"/>
        <v>1611.4915492</v>
      </c>
      <c r="N200" s="5">
        <f t="shared" si="36"/>
        <v>4697.5352012000003</v>
      </c>
      <c r="O200" s="5">
        <f t="shared" si="36"/>
        <v>1286.6535418000001</v>
      </c>
      <c r="P200" s="5">
        <f t="shared" si="36"/>
        <v>84.44563248</v>
      </c>
    </row>
    <row r="201" spans="2:17">
      <c r="B201" s="6"/>
      <c r="C201" s="86" t="s">
        <v>124</v>
      </c>
      <c r="D201" s="87"/>
      <c r="E201" s="7">
        <f>E200/10</f>
        <v>32.292818585333336</v>
      </c>
      <c r="F201" s="7">
        <f t="shared" ref="F201:P201" si="37">F200/10</f>
        <v>24.991015673333333</v>
      </c>
      <c r="G201" s="7">
        <f t="shared" si="37"/>
        <v>107.13640398133332</v>
      </c>
      <c r="H201" s="7">
        <f t="shared" si="37"/>
        <v>785.62391357333343</v>
      </c>
      <c r="I201" s="7">
        <f t="shared" si="37"/>
        <v>0.54247425599999999</v>
      </c>
      <c r="J201" s="7">
        <f t="shared" si="37"/>
        <v>53.733947719999989</v>
      </c>
      <c r="K201" s="7">
        <f t="shared" si="37"/>
        <v>613.63063149999994</v>
      </c>
      <c r="L201" s="7">
        <f t="shared" si="37"/>
        <v>7.1876782880000007</v>
      </c>
      <c r="M201" s="7">
        <f t="shared" si="37"/>
        <v>161.14915492</v>
      </c>
      <c r="N201" s="7">
        <f t="shared" si="37"/>
        <v>469.75352012000002</v>
      </c>
      <c r="O201" s="7">
        <f t="shared" si="37"/>
        <v>128.66535418000001</v>
      </c>
      <c r="P201" s="7">
        <f t="shared" si="37"/>
        <v>8.4445632479999997</v>
      </c>
    </row>
    <row r="202" spans="2:17">
      <c r="B202" s="95" t="s">
        <v>120</v>
      </c>
      <c r="C202" s="95"/>
      <c r="D202" s="96"/>
      <c r="E202" s="8">
        <f>4*E201/H201</f>
        <v>0.16441871499788041</v>
      </c>
      <c r="F202" s="8">
        <f>9*F201/H201</f>
        <v>0.28629365422060193</v>
      </c>
      <c r="G202" s="8">
        <f>4*G201/H201</f>
        <v>0.54548443411827363</v>
      </c>
      <c r="H202" s="9"/>
      <c r="I202" s="9"/>
      <c r="J202" s="9"/>
      <c r="K202" s="9"/>
      <c r="L202" s="9"/>
      <c r="M202" s="9"/>
      <c r="N202" s="9"/>
      <c r="O202" s="9"/>
      <c r="P202" s="9"/>
    </row>
    <row r="203" spans="2:17" ht="12.75" customHeight="1">
      <c r="B203" s="86" t="s">
        <v>121</v>
      </c>
      <c r="C203" s="88"/>
      <c r="D203" s="87"/>
      <c r="E203" s="10">
        <f>E201/E211</f>
        <v>0.41938725435497837</v>
      </c>
      <c r="F203" s="10">
        <f t="shared" ref="F203:P203" si="38">F201/F211</f>
        <v>0.3163419705485232</v>
      </c>
      <c r="G203" s="10">
        <f t="shared" si="38"/>
        <v>0.3198101611383084</v>
      </c>
      <c r="H203" s="10">
        <f t="shared" si="38"/>
        <v>0.33430804832907807</v>
      </c>
      <c r="I203" s="10">
        <f t="shared" si="38"/>
        <v>0.4931584145454545</v>
      </c>
      <c r="J203" s="10">
        <f t="shared" si="38"/>
        <v>0.89556579533333314</v>
      </c>
      <c r="K203" s="10">
        <f t="shared" si="38"/>
        <v>0.87661518785714276</v>
      </c>
      <c r="L203" s="10">
        <f t="shared" si="38"/>
        <v>0.71876782880000012</v>
      </c>
      <c r="M203" s="10">
        <f t="shared" si="38"/>
        <v>0.14649923174545454</v>
      </c>
      <c r="N203" s="10">
        <f t="shared" si="38"/>
        <v>0.42704865465454545</v>
      </c>
      <c r="O203" s="10">
        <f t="shared" si="38"/>
        <v>0.51466141671999999</v>
      </c>
      <c r="P203" s="10">
        <f t="shared" si="38"/>
        <v>0.70371360399999994</v>
      </c>
    </row>
    <row r="204" spans="2:17">
      <c r="B204" s="106" t="s">
        <v>122</v>
      </c>
      <c r="C204" s="107"/>
      <c r="D204" s="108"/>
      <c r="E204" s="11">
        <f>E201/E213</f>
        <v>0.40980734245346873</v>
      </c>
      <c r="F204" s="11">
        <f t="shared" ref="F204:P204" si="39">F201/F213</f>
        <v>0.32122128114824339</v>
      </c>
      <c r="G204" s="11">
        <f t="shared" si="39"/>
        <v>0.34076464370653092</v>
      </c>
      <c r="H204" s="11">
        <f t="shared" si="39"/>
        <v>0.34567867011630815</v>
      </c>
      <c r="I204" s="11">
        <f t="shared" si="39"/>
        <v>0.38748161142857146</v>
      </c>
      <c r="J204" s="11">
        <f t="shared" si="39"/>
        <v>0.62700055682613753</v>
      </c>
      <c r="K204" s="11">
        <f t="shared" si="39"/>
        <v>0.78893112818205191</v>
      </c>
      <c r="L204" s="11">
        <f t="shared" si="39"/>
        <v>0.64753858450450463</v>
      </c>
      <c r="M204" s="11">
        <f t="shared" si="39"/>
        <v>0.13917363755073839</v>
      </c>
      <c r="N204" s="11">
        <f t="shared" si="39"/>
        <v>0.34163892372363636</v>
      </c>
      <c r="O204" s="11">
        <f t="shared" si="39"/>
        <v>0.46315822239020882</v>
      </c>
      <c r="P204" s="11">
        <f t="shared" si="39"/>
        <v>0.63492956751879692</v>
      </c>
    </row>
    <row r="205" spans="2:17">
      <c r="B205" s="4"/>
      <c r="C205" s="86" t="s">
        <v>126</v>
      </c>
      <c r="D205" s="87"/>
      <c r="E205" s="5">
        <f>E195+E200</f>
        <v>578.01681054633332</v>
      </c>
      <c r="F205" s="5">
        <f t="shared" ref="F205:P205" si="40">F195+F200</f>
        <v>486.88078138833339</v>
      </c>
      <c r="G205" s="5">
        <f t="shared" si="40"/>
        <v>1899.0292897763331</v>
      </c>
      <c r="H205" s="5">
        <f t="shared" si="40"/>
        <v>14353.670131233335</v>
      </c>
      <c r="I205" s="5">
        <f t="shared" si="40"/>
        <v>9.8724925594999995</v>
      </c>
      <c r="J205" s="5">
        <f t="shared" si="40"/>
        <v>862.98522718799995</v>
      </c>
      <c r="K205" s="5">
        <f t="shared" si="40"/>
        <v>15072.898811550001</v>
      </c>
      <c r="L205" s="5">
        <f t="shared" si="40"/>
        <v>102.8041578725</v>
      </c>
      <c r="M205" s="5">
        <f t="shared" si="40"/>
        <v>4638.6375342000001</v>
      </c>
      <c r="N205" s="5">
        <f t="shared" si="40"/>
        <v>9271.8594415999996</v>
      </c>
      <c r="O205" s="5">
        <f t="shared" si="40"/>
        <v>2420.3197911249999</v>
      </c>
      <c r="P205" s="5">
        <f t="shared" si="40"/>
        <v>148.70638246499999</v>
      </c>
    </row>
    <row r="206" spans="2:17">
      <c r="B206" s="6"/>
      <c r="C206" s="86" t="s">
        <v>127</v>
      </c>
      <c r="D206" s="87"/>
      <c r="E206" s="7">
        <f>E205/10</f>
        <v>57.801681054633335</v>
      </c>
      <c r="F206" s="7">
        <f t="shared" ref="F206:P206" si="41">F205/10</f>
        <v>48.68807813883334</v>
      </c>
      <c r="G206" s="7">
        <f t="shared" si="41"/>
        <v>189.90292897763331</v>
      </c>
      <c r="H206" s="7">
        <f t="shared" si="41"/>
        <v>1435.3670131233334</v>
      </c>
      <c r="I206" s="7">
        <f t="shared" si="41"/>
        <v>0.9872492559499999</v>
      </c>
      <c r="J206" s="7">
        <f t="shared" si="41"/>
        <v>86.298522718800001</v>
      </c>
      <c r="K206" s="7">
        <f t="shared" si="41"/>
        <v>1507.2898811550001</v>
      </c>
      <c r="L206" s="7">
        <f t="shared" si="41"/>
        <v>10.28041578725</v>
      </c>
      <c r="M206" s="7">
        <f t="shared" si="41"/>
        <v>463.86375342000002</v>
      </c>
      <c r="N206" s="7">
        <f t="shared" si="41"/>
        <v>927.18594415999996</v>
      </c>
      <c r="O206" s="7">
        <f t="shared" si="41"/>
        <v>242.03197911249998</v>
      </c>
      <c r="P206" s="7">
        <f t="shared" si="41"/>
        <v>14.870638246499999</v>
      </c>
    </row>
    <row r="207" spans="2:17">
      <c r="B207" s="95" t="s">
        <v>120</v>
      </c>
      <c r="C207" s="95"/>
      <c r="D207" s="96"/>
      <c r="E207" s="8">
        <f>4*E206/H206</f>
        <v>0.16107847129315836</v>
      </c>
      <c r="F207" s="8">
        <f>9*F206/H206</f>
        <v>0.30528269024101401</v>
      </c>
      <c r="G207" s="8">
        <f>4*G206/H206</f>
        <v>0.52921079345249233</v>
      </c>
      <c r="H207" s="9"/>
      <c r="I207" s="9"/>
      <c r="J207" s="9"/>
      <c r="K207" s="9"/>
      <c r="L207" s="9"/>
      <c r="M207" s="9"/>
      <c r="N207" s="9"/>
      <c r="O207" s="9"/>
      <c r="P207" s="9"/>
    </row>
    <row r="208" spans="2:17" ht="12.75" customHeight="1">
      <c r="B208" s="86" t="s">
        <v>121</v>
      </c>
      <c r="C208" s="88"/>
      <c r="D208" s="87"/>
      <c r="E208" s="10">
        <f>E206/E211</f>
        <v>0.75067118252770559</v>
      </c>
      <c r="F208" s="10">
        <f t="shared" ref="F208:P208" si="42">F206/F211</f>
        <v>0.61630478656751064</v>
      </c>
      <c r="G208" s="10">
        <f t="shared" si="42"/>
        <v>0.5668744148586069</v>
      </c>
      <c r="H208" s="10">
        <f t="shared" si="42"/>
        <v>0.61079447366950357</v>
      </c>
      <c r="I208" s="10">
        <f t="shared" si="42"/>
        <v>0.89749932359090889</v>
      </c>
      <c r="J208" s="10">
        <f t="shared" si="42"/>
        <v>1.43830871198</v>
      </c>
      <c r="K208" s="10">
        <f t="shared" si="42"/>
        <v>2.1532712587928571</v>
      </c>
      <c r="L208" s="10">
        <f t="shared" si="42"/>
        <v>1.0280415787249999</v>
      </c>
      <c r="M208" s="10">
        <f t="shared" si="42"/>
        <v>0.42169432129090911</v>
      </c>
      <c r="N208" s="10">
        <f t="shared" si="42"/>
        <v>0.84289631287272726</v>
      </c>
      <c r="O208" s="10">
        <f t="shared" si="42"/>
        <v>0.96812791644999996</v>
      </c>
      <c r="P208" s="10">
        <f t="shared" si="42"/>
        <v>1.2392198538749999</v>
      </c>
    </row>
    <row r="209" spans="1:16">
      <c r="B209" s="97" t="s">
        <v>122</v>
      </c>
      <c r="C209" s="98"/>
      <c r="D209" s="99"/>
      <c r="E209" s="11">
        <f>E206/E213</f>
        <v>0.73352387125169205</v>
      </c>
      <c r="F209" s="11">
        <f t="shared" ref="F209:P209" si="43">F206/F213</f>
        <v>0.62581077299271648</v>
      </c>
      <c r="G209" s="11">
        <f t="shared" si="43"/>
        <v>0.60401694967440622</v>
      </c>
      <c r="H209" s="11">
        <f t="shared" si="43"/>
        <v>0.63156906460304196</v>
      </c>
      <c r="I209" s="11">
        <f t="shared" si="43"/>
        <v>0.70517803996428574</v>
      </c>
      <c r="J209" s="11">
        <f t="shared" si="43"/>
        <v>1.0069839290408402</v>
      </c>
      <c r="K209" s="11">
        <f t="shared" si="43"/>
        <v>1.9378887646631526</v>
      </c>
      <c r="L209" s="11">
        <f t="shared" si="43"/>
        <v>0.92616358443693692</v>
      </c>
      <c r="M209" s="11">
        <f t="shared" si="43"/>
        <v>0.40060778428188959</v>
      </c>
      <c r="N209" s="11">
        <f t="shared" si="43"/>
        <v>0.67431705029818179</v>
      </c>
      <c r="O209" s="11">
        <f t="shared" si="43"/>
        <v>0.87124542517098624</v>
      </c>
      <c r="P209" s="11">
        <f t="shared" si="43"/>
        <v>1.1180931012406012</v>
      </c>
    </row>
    <row r="210" spans="1:16">
      <c r="B210" s="100" t="s">
        <v>128</v>
      </c>
      <c r="C210" s="101"/>
      <c r="D210" s="102"/>
      <c r="E210" s="12">
        <v>63</v>
      </c>
      <c r="F210" s="12">
        <v>70</v>
      </c>
      <c r="G210" s="12">
        <v>305</v>
      </c>
      <c r="H210" s="12">
        <v>2100</v>
      </c>
      <c r="I210" s="13">
        <v>1.1000000000000001</v>
      </c>
      <c r="J210" s="12">
        <v>60</v>
      </c>
      <c r="K210" s="12">
        <v>700</v>
      </c>
      <c r="L210" s="12">
        <v>10</v>
      </c>
      <c r="M210" s="12">
        <v>1100</v>
      </c>
      <c r="N210" s="12">
        <v>1100</v>
      </c>
      <c r="O210" s="12">
        <v>250</v>
      </c>
      <c r="P210" s="12">
        <v>12</v>
      </c>
    </row>
    <row r="211" spans="1:16">
      <c r="B211" s="86" t="s">
        <v>125</v>
      </c>
      <c r="C211" s="88"/>
      <c r="D211" s="87"/>
      <c r="E211" s="14">
        <v>77</v>
      </c>
      <c r="F211" s="14">
        <v>79</v>
      </c>
      <c r="G211" s="14">
        <v>335</v>
      </c>
      <c r="H211" s="14">
        <v>2350</v>
      </c>
      <c r="I211" s="14">
        <v>1.1000000000000001</v>
      </c>
      <c r="J211" s="14">
        <v>60</v>
      </c>
      <c r="K211" s="14">
        <v>700</v>
      </c>
      <c r="L211" s="14">
        <v>10</v>
      </c>
      <c r="M211" s="14">
        <v>1100</v>
      </c>
      <c r="N211" s="14">
        <v>1100</v>
      </c>
      <c r="O211" s="14">
        <v>250</v>
      </c>
      <c r="P211" s="14">
        <v>12</v>
      </c>
    </row>
    <row r="212" spans="1:16">
      <c r="B212" s="15"/>
      <c r="C212" s="16" t="s">
        <v>129</v>
      </c>
      <c r="D212" s="17"/>
      <c r="E212" s="18">
        <v>0.8</v>
      </c>
      <c r="F212" s="19">
        <v>0.9</v>
      </c>
      <c r="G212" s="19">
        <v>0.97</v>
      </c>
      <c r="H212" s="19"/>
      <c r="I212" s="19">
        <v>0.8</v>
      </c>
      <c r="J212" s="19">
        <v>0.7</v>
      </c>
      <c r="K212" s="19">
        <v>0.9</v>
      </c>
      <c r="L212" s="19">
        <v>0.9</v>
      </c>
      <c r="M212" s="19">
        <v>0.95</v>
      </c>
      <c r="N212" s="19">
        <v>0.8</v>
      </c>
      <c r="O212" s="19">
        <v>0.9</v>
      </c>
      <c r="P212" s="19">
        <v>0.9</v>
      </c>
    </row>
    <row r="213" spans="1:16">
      <c r="B213" s="20"/>
      <c r="C213" s="16" t="s">
        <v>130</v>
      </c>
      <c r="D213" s="19"/>
      <c r="E213" s="21">
        <v>78.8</v>
      </c>
      <c r="F213" s="21">
        <v>77.8</v>
      </c>
      <c r="G213" s="21">
        <v>314.39999999999998</v>
      </c>
      <c r="H213" s="22">
        <v>2272.6999999999998</v>
      </c>
      <c r="I213" s="21">
        <v>1.4</v>
      </c>
      <c r="J213" s="21">
        <v>85.7</v>
      </c>
      <c r="K213" s="21">
        <v>777.8</v>
      </c>
      <c r="L213" s="21">
        <v>11.1</v>
      </c>
      <c r="M213" s="21">
        <v>1157.9000000000001</v>
      </c>
      <c r="N213" s="21">
        <v>1375</v>
      </c>
      <c r="O213" s="21">
        <v>277.8</v>
      </c>
      <c r="P213" s="21">
        <v>13.3</v>
      </c>
    </row>
    <row r="214" spans="1:16">
      <c r="B214" s="20"/>
      <c r="C214" s="89" t="s">
        <v>131</v>
      </c>
      <c r="D214" s="90"/>
      <c r="E214" s="23"/>
      <c r="F214" s="23"/>
      <c r="G214" s="23" t="s">
        <v>132</v>
      </c>
      <c r="H214" s="20"/>
      <c r="I214" s="20"/>
      <c r="J214" s="20"/>
      <c r="K214" s="20"/>
      <c r="L214" s="20"/>
      <c r="M214" s="20"/>
      <c r="N214" s="20"/>
      <c r="O214" s="20"/>
      <c r="P214" s="20"/>
    </row>
    <row r="215" spans="1:16">
      <c r="B215" s="20"/>
      <c r="C215" s="91"/>
      <c r="D215" s="92"/>
      <c r="E215" s="24" t="s">
        <v>0</v>
      </c>
      <c r="F215" s="25">
        <f>H196/H211</f>
        <v>0.27648642534042561</v>
      </c>
      <c r="G215" s="24" t="s">
        <v>133</v>
      </c>
      <c r="H215" s="20"/>
      <c r="I215" s="20"/>
      <c r="J215" s="20"/>
      <c r="K215" s="20"/>
      <c r="L215" s="20"/>
      <c r="M215" s="20"/>
      <c r="N215" s="20"/>
      <c r="O215" s="20"/>
      <c r="P215" s="20"/>
    </row>
    <row r="216" spans="1:16">
      <c r="B216" s="20"/>
      <c r="C216" s="93"/>
      <c r="D216" s="94"/>
      <c r="E216" s="26" t="s">
        <v>1</v>
      </c>
      <c r="F216" s="27">
        <f>H201/H211</f>
        <v>0.33430804832907807</v>
      </c>
      <c r="G216" s="26" t="s">
        <v>134</v>
      </c>
      <c r="H216" s="20"/>
      <c r="I216" s="20"/>
      <c r="J216" s="20"/>
      <c r="K216" s="20"/>
      <c r="L216" s="20"/>
      <c r="M216" s="20"/>
      <c r="N216" s="20"/>
      <c r="O216" s="20"/>
      <c r="P216" s="20"/>
    </row>
    <row r="217" spans="1:16" ht="15.75">
      <c r="A217" s="51" t="s">
        <v>247</v>
      </c>
    </row>
    <row r="218" spans="1:16" ht="15.75">
      <c r="A218" s="51" t="s">
        <v>484</v>
      </c>
    </row>
    <row r="219" spans="1:16" ht="15.75">
      <c r="A219" s="51" t="s">
        <v>248</v>
      </c>
    </row>
    <row r="220" spans="1:16" ht="15.75">
      <c r="A220" s="51" t="s">
        <v>483</v>
      </c>
    </row>
  </sheetData>
  <mergeCells count="50">
    <mergeCell ref="B6:C6"/>
    <mergeCell ref="B137:C137"/>
    <mergeCell ref="B145:C145"/>
    <mergeCell ref="B153:C153"/>
    <mergeCell ref="B60:C60"/>
    <mergeCell ref="B1:Q1"/>
    <mergeCell ref="L3:P3"/>
    <mergeCell ref="B41:C41"/>
    <mergeCell ref="B44:C44"/>
    <mergeCell ref="B13:C13"/>
    <mergeCell ref="A3:A4"/>
    <mergeCell ref="B3:B4"/>
    <mergeCell ref="C3:C4"/>
    <mergeCell ref="D3:D4"/>
    <mergeCell ref="I3:K3"/>
    <mergeCell ref="B156:C156"/>
    <mergeCell ref="B63:C63"/>
    <mergeCell ref="H3:H4"/>
    <mergeCell ref="B23:C23"/>
    <mergeCell ref="B26:C26"/>
    <mergeCell ref="B14:C14"/>
    <mergeCell ref="E3:G3"/>
    <mergeCell ref="B202:D202"/>
    <mergeCell ref="B203:D203"/>
    <mergeCell ref="B171:C171"/>
    <mergeCell ref="B79:C79"/>
    <mergeCell ref="B82:C82"/>
    <mergeCell ref="B97:C97"/>
    <mergeCell ref="B100:C100"/>
    <mergeCell ref="B116:C116"/>
    <mergeCell ref="B119:C119"/>
    <mergeCell ref="B134:C134"/>
    <mergeCell ref="B204:D204"/>
    <mergeCell ref="B174:C174"/>
    <mergeCell ref="B191:C191"/>
    <mergeCell ref="C195:D195"/>
    <mergeCell ref="C196:D196"/>
    <mergeCell ref="B197:D197"/>
    <mergeCell ref="B198:D198"/>
    <mergeCell ref="B199:D199"/>
    <mergeCell ref="C200:D200"/>
    <mergeCell ref="C201:D201"/>
    <mergeCell ref="B211:D211"/>
    <mergeCell ref="C214:D216"/>
    <mergeCell ref="C205:D205"/>
    <mergeCell ref="C206:D206"/>
    <mergeCell ref="B207:D207"/>
    <mergeCell ref="B208:D208"/>
    <mergeCell ref="B209:D209"/>
    <mergeCell ref="B210:D210"/>
  </mergeCell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8000"/>
  </sheetPr>
  <dimension ref="A1:I159"/>
  <sheetViews>
    <sheetView zoomScale="84" zoomScaleNormal="84" workbookViewId="0">
      <pane ySplit="4" topLeftCell="A5" activePane="bottomLeft" state="frozen"/>
      <selection pane="bottomLeft" activeCell="A13" sqref="A13:I13"/>
    </sheetView>
  </sheetViews>
  <sheetFormatPr defaultColWidth="11.42578125" defaultRowHeight="15.75"/>
  <cols>
    <col min="1" max="1" width="51.28515625" style="62" customWidth="1"/>
    <col min="2" max="2" width="19.42578125" style="62" customWidth="1"/>
    <col min="3" max="3" width="48.7109375" style="62" customWidth="1"/>
    <col min="4" max="4" width="5.85546875" style="62" customWidth="1"/>
    <col min="5" max="5" width="11.42578125" style="70"/>
    <col min="6" max="6" width="38.42578125" style="71" customWidth="1"/>
    <col min="7" max="7" width="6.85546875" style="62" customWidth="1"/>
    <col min="8" max="8" width="11.42578125" style="62"/>
    <col min="9" max="9" width="35.140625" style="62" customWidth="1"/>
    <col min="10" max="16384" width="11.42578125" style="62"/>
  </cols>
  <sheetData>
    <row r="1" spans="1:9" ht="41.25" customHeight="1">
      <c r="A1" s="133" t="s">
        <v>277</v>
      </c>
      <c r="B1" s="133"/>
      <c r="C1" s="133"/>
      <c r="D1" s="133"/>
      <c r="E1" s="133"/>
      <c r="F1" s="133"/>
      <c r="G1" s="133"/>
      <c r="H1" s="133"/>
      <c r="I1" s="133"/>
    </row>
    <row r="3" spans="1:9" ht="12.75" customHeight="1">
      <c r="A3" s="138" t="s">
        <v>196</v>
      </c>
      <c r="B3" s="134" t="s">
        <v>253</v>
      </c>
      <c r="C3" s="135"/>
      <c r="E3" s="129" t="s">
        <v>254</v>
      </c>
      <c r="F3" s="129"/>
      <c r="G3" s="61"/>
      <c r="H3" s="129" t="s">
        <v>265</v>
      </c>
      <c r="I3" s="129"/>
    </row>
    <row r="4" spans="1:9" ht="15" customHeight="1">
      <c r="A4" s="138"/>
      <c r="B4" s="136"/>
      <c r="C4" s="137"/>
      <c r="E4" s="129"/>
      <c r="F4" s="129"/>
      <c r="G4" s="61"/>
      <c r="H4" s="129"/>
      <c r="I4" s="129"/>
    </row>
    <row r="5" spans="1:9" ht="15" customHeight="1">
      <c r="A5" s="139" t="s">
        <v>9</v>
      </c>
      <c r="B5" s="140"/>
      <c r="C5" s="140"/>
      <c r="D5" s="140"/>
      <c r="E5" s="140"/>
      <c r="F5" s="140"/>
      <c r="G5" s="140"/>
      <c r="H5" s="140"/>
      <c r="I5" s="141"/>
    </row>
    <row r="6" spans="1:9">
      <c r="A6" s="130" t="s">
        <v>0</v>
      </c>
      <c r="B6" s="131" t="s">
        <v>0</v>
      </c>
      <c r="C6" s="131"/>
      <c r="D6" s="131"/>
      <c r="E6" s="131"/>
      <c r="F6" s="131"/>
      <c r="G6" s="131"/>
      <c r="H6" s="131"/>
      <c r="I6" s="132"/>
    </row>
    <row r="7" spans="1:9" ht="31.5">
      <c r="A7" s="58" t="s">
        <v>198</v>
      </c>
      <c r="B7" s="67" t="s">
        <v>142</v>
      </c>
      <c r="C7" s="65" t="s">
        <v>29</v>
      </c>
      <c r="E7" s="67" t="s">
        <v>249</v>
      </c>
      <c r="F7" s="65" t="s">
        <v>250</v>
      </c>
      <c r="G7" s="61"/>
      <c r="H7" s="67" t="s">
        <v>251</v>
      </c>
      <c r="I7" s="65" t="s">
        <v>252</v>
      </c>
    </row>
    <row r="8" spans="1:9" ht="31.5">
      <c r="A8" s="58" t="s">
        <v>210</v>
      </c>
      <c r="B8" s="68" t="s">
        <v>30</v>
      </c>
      <c r="C8" s="66" t="s">
        <v>194</v>
      </c>
      <c r="E8" s="68" t="s">
        <v>278</v>
      </c>
      <c r="F8" s="66" t="s">
        <v>255</v>
      </c>
      <c r="G8" s="61"/>
      <c r="H8" s="68" t="s">
        <v>362</v>
      </c>
      <c r="I8" s="66" t="s">
        <v>256</v>
      </c>
    </row>
    <row r="9" spans="1:9">
      <c r="A9" s="58" t="s">
        <v>219</v>
      </c>
      <c r="B9" s="69" t="s">
        <v>143</v>
      </c>
      <c r="C9" s="66" t="s">
        <v>31</v>
      </c>
      <c r="E9" s="69" t="s">
        <v>143</v>
      </c>
      <c r="F9" s="66" t="s">
        <v>31</v>
      </c>
      <c r="G9" s="61"/>
      <c r="H9" s="69" t="s">
        <v>143</v>
      </c>
      <c r="I9" s="66" t="s">
        <v>31</v>
      </c>
    </row>
    <row r="10" spans="1:9">
      <c r="A10" s="58" t="s">
        <v>219</v>
      </c>
      <c r="B10" s="69" t="s">
        <v>144</v>
      </c>
      <c r="C10" s="66" t="s">
        <v>33</v>
      </c>
      <c r="E10" s="69" t="s">
        <v>144</v>
      </c>
      <c r="F10" s="66" t="s">
        <v>33</v>
      </c>
      <c r="G10" s="61"/>
      <c r="H10" s="69" t="s">
        <v>144</v>
      </c>
      <c r="I10" s="66" t="s">
        <v>33</v>
      </c>
    </row>
    <row r="11" spans="1:9">
      <c r="A11" s="58" t="s">
        <v>200</v>
      </c>
      <c r="B11" s="67"/>
      <c r="C11" s="66" t="s">
        <v>6</v>
      </c>
      <c r="E11" s="67"/>
      <c r="F11" s="66" t="s">
        <v>268</v>
      </c>
      <c r="G11" s="61"/>
      <c r="H11" s="67"/>
      <c r="I11" s="66" t="s">
        <v>6</v>
      </c>
    </row>
    <row r="12" spans="1:9">
      <c r="A12" s="58" t="s">
        <v>211</v>
      </c>
      <c r="B12" s="67"/>
      <c r="C12" s="66" t="s">
        <v>32</v>
      </c>
      <c r="E12" s="67"/>
      <c r="F12" s="66" t="s">
        <v>257</v>
      </c>
      <c r="G12" s="61"/>
      <c r="H12" s="67"/>
      <c r="I12" s="66" t="s">
        <v>258</v>
      </c>
    </row>
    <row r="13" spans="1:9">
      <c r="A13" s="130" t="s">
        <v>1</v>
      </c>
      <c r="B13" s="131"/>
      <c r="C13" s="131"/>
      <c r="D13" s="131"/>
      <c r="E13" s="131"/>
      <c r="F13" s="131"/>
      <c r="G13" s="131"/>
      <c r="H13" s="131"/>
      <c r="I13" s="132"/>
    </row>
    <row r="14" spans="1:9" ht="31.5">
      <c r="A14" s="58" t="s">
        <v>205</v>
      </c>
      <c r="B14" s="67" t="s">
        <v>145</v>
      </c>
      <c r="C14" s="65" t="s">
        <v>35</v>
      </c>
      <c r="D14" s="67"/>
      <c r="E14" s="65" t="s">
        <v>279</v>
      </c>
      <c r="F14" s="67" t="s">
        <v>259</v>
      </c>
      <c r="G14" s="65"/>
      <c r="H14" s="67" t="s">
        <v>404</v>
      </c>
      <c r="I14" s="65" t="s">
        <v>260</v>
      </c>
    </row>
    <row r="15" spans="1:9">
      <c r="A15" s="58" t="s">
        <v>206</v>
      </c>
      <c r="B15" s="68" t="s">
        <v>87</v>
      </c>
      <c r="C15" s="66" t="s">
        <v>36</v>
      </c>
      <c r="D15" s="68"/>
      <c r="E15" s="66" t="s">
        <v>280</v>
      </c>
      <c r="F15" s="68" t="s">
        <v>261</v>
      </c>
      <c r="G15" s="66"/>
      <c r="H15" s="68" t="s">
        <v>350</v>
      </c>
      <c r="I15" s="66" t="s">
        <v>102</v>
      </c>
    </row>
    <row r="16" spans="1:9" ht="31.5">
      <c r="A16" s="58" t="s">
        <v>214</v>
      </c>
      <c r="B16" s="69" t="s">
        <v>243</v>
      </c>
      <c r="C16" s="66" t="s">
        <v>193</v>
      </c>
      <c r="D16" s="69"/>
      <c r="E16" s="66" t="s">
        <v>281</v>
      </c>
      <c r="F16" s="69" t="s">
        <v>282</v>
      </c>
      <c r="G16" s="66"/>
      <c r="H16" s="69" t="s">
        <v>479</v>
      </c>
      <c r="I16" s="66" t="s">
        <v>263</v>
      </c>
    </row>
    <row r="17" spans="1:9">
      <c r="A17" s="58" t="s">
        <v>224</v>
      </c>
      <c r="B17" s="69"/>
      <c r="C17" s="66" t="s">
        <v>5</v>
      </c>
      <c r="D17" s="69"/>
      <c r="E17" s="66"/>
      <c r="F17" s="69" t="s">
        <v>283</v>
      </c>
      <c r="G17" s="66"/>
      <c r="H17" s="69"/>
      <c r="I17" s="66"/>
    </row>
    <row r="18" spans="1:9" ht="47.25">
      <c r="A18" s="58" t="s">
        <v>223</v>
      </c>
      <c r="B18" s="67" t="s">
        <v>146</v>
      </c>
      <c r="C18" s="66" t="s">
        <v>37</v>
      </c>
      <c r="D18" s="67"/>
      <c r="E18" s="66" t="s">
        <v>284</v>
      </c>
      <c r="F18" s="67" t="s">
        <v>264</v>
      </c>
      <c r="G18" s="66"/>
      <c r="H18" s="67" t="s">
        <v>184</v>
      </c>
      <c r="I18" s="66" t="s">
        <v>266</v>
      </c>
    </row>
    <row r="19" spans="1:9" ht="31.5">
      <c r="A19" s="58" t="s">
        <v>209</v>
      </c>
      <c r="B19" s="67" t="s">
        <v>139</v>
      </c>
      <c r="C19" s="66" t="s">
        <v>195</v>
      </c>
      <c r="D19" s="67"/>
      <c r="E19" s="66" t="s">
        <v>190</v>
      </c>
      <c r="F19" s="67" t="s">
        <v>285</v>
      </c>
      <c r="G19" s="66"/>
      <c r="H19" s="67" t="s">
        <v>480</v>
      </c>
      <c r="I19" s="66" t="s">
        <v>267</v>
      </c>
    </row>
    <row r="20" spans="1:9">
      <c r="A20" s="58" t="s">
        <v>200</v>
      </c>
      <c r="B20" s="67"/>
      <c r="C20" s="65" t="s">
        <v>6</v>
      </c>
      <c r="D20" s="67"/>
      <c r="E20" s="65"/>
      <c r="F20" s="67" t="s">
        <v>6</v>
      </c>
      <c r="G20" s="65"/>
      <c r="H20" s="67"/>
      <c r="I20" s="65" t="s">
        <v>6</v>
      </c>
    </row>
    <row r="21" spans="1:9">
      <c r="A21" s="58" t="s">
        <v>201</v>
      </c>
      <c r="B21" s="68"/>
      <c r="C21" s="66" t="s">
        <v>7</v>
      </c>
      <c r="D21" s="68"/>
      <c r="E21" s="66"/>
      <c r="F21" s="68" t="s">
        <v>7</v>
      </c>
      <c r="G21" s="66"/>
      <c r="H21" s="68"/>
      <c r="I21" s="66" t="s">
        <v>7</v>
      </c>
    </row>
    <row r="22" spans="1:9">
      <c r="A22" s="127" t="s">
        <v>40</v>
      </c>
      <c r="B22" s="127"/>
      <c r="C22" s="127"/>
      <c r="D22" s="127"/>
      <c r="E22" s="127"/>
      <c r="F22" s="127"/>
      <c r="G22" s="127"/>
      <c r="H22" s="127"/>
      <c r="I22" s="128"/>
    </row>
    <row r="23" spans="1:9">
      <c r="A23" s="130" t="s">
        <v>0</v>
      </c>
      <c r="B23" s="131" t="s">
        <v>0</v>
      </c>
      <c r="C23" s="131"/>
      <c r="D23" s="131"/>
      <c r="E23" s="131"/>
      <c r="F23" s="131"/>
      <c r="G23" s="131"/>
      <c r="H23" s="131"/>
      <c r="I23" s="132"/>
    </row>
    <row r="24" spans="1:9" ht="31.5">
      <c r="A24" s="58" t="s">
        <v>203</v>
      </c>
      <c r="B24" s="67" t="s">
        <v>135</v>
      </c>
      <c r="C24" s="65" t="s">
        <v>41</v>
      </c>
      <c r="D24" s="67"/>
      <c r="E24" s="65" t="s">
        <v>269</v>
      </c>
      <c r="F24" s="67" t="s">
        <v>270</v>
      </c>
      <c r="G24" s="65"/>
      <c r="H24" s="67" t="s">
        <v>271</v>
      </c>
      <c r="I24" s="65" t="s">
        <v>272</v>
      </c>
    </row>
    <row r="25" spans="1:9" ht="31.5">
      <c r="A25" s="58" t="s">
        <v>232</v>
      </c>
      <c r="B25" s="68"/>
      <c r="C25" s="66" t="s">
        <v>192</v>
      </c>
      <c r="D25" s="68"/>
      <c r="E25" s="66"/>
      <c r="F25" s="65" t="s">
        <v>273</v>
      </c>
      <c r="G25" s="66"/>
      <c r="H25" s="68"/>
      <c r="I25" s="65" t="s">
        <v>192</v>
      </c>
    </row>
    <row r="26" spans="1:9" ht="31.5">
      <c r="A26" s="58" t="s">
        <v>202</v>
      </c>
      <c r="B26" s="69" t="s">
        <v>136</v>
      </c>
      <c r="C26" s="66" t="s">
        <v>42</v>
      </c>
      <c r="D26" s="69"/>
      <c r="E26" s="66" t="s">
        <v>286</v>
      </c>
      <c r="F26" s="65" t="s">
        <v>287</v>
      </c>
      <c r="G26" s="66"/>
      <c r="H26" s="69"/>
      <c r="I26" s="65" t="s">
        <v>274</v>
      </c>
    </row>
    <row r="27" spans="1:9" ht="47.25">
      <c r="A27" s="58" t="s">
        <v>199</v>
      </c>
      <c r="B27" s="69" t="s">
        <v>43</v>
      </c>
      <c r="C27" s="66" t="s">
        <v>44</v>
      </c>
      <c r="D27" s="69"/>
      <c r="E27" s="66" t="s">
        <v>288</v>
      </c>
      <c r="F27" s="69" t="s">
        <v>275</v>
      </c>
      <c r="G27" s="66"/>
      <c r="H27" s="69"/>
      <c r="I27" s="66" t="s">
        <v>276</v>
      </c>
    </row>
    <row r="28" spans="1:9">
      <c r="A28" s="58" t="s">
        <v>200</v>
      </c>
      <c r="B28" s="67"/>
      <c r="C28" s="66" t="s">
        <v>6</v>
      </c>
      <c r="D28" s="67"/>
      <c r="E28" s="66"/>
      <c r="F28" s="67" t="s">
        <v>268</v>
      </c>
      <c r="G28" s="66"/>
      <c r="H28" s="67"/>
      <c r="I28" s="66" t="s">
        <v>6</v>
      </c>
    </row>
    <row r="29" spans="1:9">
      <c r="A29" s="130" t="s">
        <v>1</v>
      </c>
      <c r="B29" s="131"/>
      <c r="C29" s="131"/>
      <c r="D29" s="131"/>
      <c r="E29" s="131"/>
      <c r="F29" s="131"/>
      <c r="G29" s="131"/>
      <c r="H29" s="131"/>
      <c r="I29" s="132"/>
    </row>
    <row r="30" spans="1:9" ht="31.5">
      <c r="A30" s="58" t="s">
        <v>205</v>
      </c>
      <c r="B30" s="65" t="s">
        <v>147</v>
      </c>
      <c r="C30" s="65" t="s">
        <v>45</v>
      </c>
      <c r="D30" s="65"/>
      <c r="E30" s="65" t="s">
        <v>289</v>
      </c>
      <c r="F30" s="65" t="s">
        <v>290</v>
      </c>
      <c r="G30" s="65"/>
      <c r="H30" s="65" t="s">
        <v>291</v>
      </c>
      <c r="I30" s="65" t="s">
        <v>292</v>
      </c>
    </row>
    <row r="31" spans="1:9" ht="47.25">
      <c r="A31" s="58" t="s">
        <v>204</v>
      </c>
      <c r="B31" s="66" t="s">
        <v>148</v>
      </c>
      <c r="C31" s="65" t="s">
        <v>149</v>
      </c>
      <c r="D31" s="65"/>
      <c r="E31" s="65" t="s">
        <v>188</v>
      </c>
      <c r="F31" s="65" t="s">
        <v>293</v>
      </c>
      <c r="G31" s="65"/>
      <c r="H31" s="65" t="s">
        <v>294</v>
      </c>
      <c r="I31" s="65" t="s">
        <v>295</v>
      </c>
    </row>
    <row r="32" spans="1:9" ht="63">
      <c r="A32" s="58" t="s">
        <v>220</v>
      </c>
      <c r="B32" s="66" t="s">
        <v>150</v>
      </c>
      <c r="C32" s="65" t="s">
        <v>2</v>
      </c>
      <c r="D32" s="65"/>
      <c r="E32" s="65" t="s">
        <v>299</v>
      </c>
      <c r="F32" s="65" t="s">
        <v>296</v>
      </c>
      <c r="G32" s="65"/>
      <c r="H32" s="65" t="s">
        <v>298</v>
      </c>
      <c r="I32" s="65" t="s">
        <v>297</v>
      </c>
    </row>
    <row r="33" spans="1:9" ht="31.5">
      <c r="A33" s="58" t="s">
        <v>209</v>
      </c>
      <c r="B33" s="66" t="s">
        <v>151</v>
      </c>
      <c r="C33" s="65" t="s">
        <v>114</v>
      </c>
      <c r="D33" s="65"/>
      <c r="E33" s="65" t="s">
        <v>300</v>
      </c>
      <c r="F33" s="65" t="s">
        <v>301</v>
      </c>
      <c r="G33" s="65"/>
      <c r="H33" s="65" t="s">
        <v>302</v>
      </c>
      <c r="I33" s="65" t="s">
        <v>303</v>
      </c>
    </row>
    <row r="34" spans="1:9">
      <c r="A34" s="58" t="s">
        <v>200</v>
      </c>
      <c r="B34" s="66"/>
      <c r="C34" s="65" t="s">
        <v>6</v>
      </c>
      <c r="D34" s="65"/>
      <c r="E34" s="65"/>
      <c r="F34" s="65" t="s">
        <v>6</v>
      </c>
      <c r="G34" s="65"/>
      <c r="H34" s="65"/>
      <c r="I34" s="65" t="s">
        <v>6</v>
      </c>
    </row>
    <row r="35" spans="1:9">
      <c r="A35" s="58" t="s">
        <v>201</v>
      </c>
      <c r="B35" s="65"/>
      <c r="C35" s="65" t="s">
        <v>7</v>
      </c>
      <c r="D35" s="65"/>
      <c r="E35" s="65"/>
      <c r="F35" s="65" t="s">
        <v>7</v>
      </c>
      <c r="G35" s="65"/>
      <c r="H35" s="65"/>
      <c r="I35" s="65" t="s">
        <v>7</v>
      </c>
    </row>
    <row r="36" spans="1:9">
      <c r="A36" s="127" t="s">
        <v>48</v>
      </c>
      <c r="B36" s="127"/>
      <c r="C36" s="127"/>
      <c r="D36" s="127"/>
      <c r="E36" s="127"/>
      <c r="F36" s="127"/>
      <c r="G36" s="127"/>
      <c r="H36" s="127"/>
      <c r="I36" s="128"/>
    </row>
    <row r="37" spans="1:9">
      <c r="A37" s="130" t="s">
        <v>0</v>
      </c>
      <c r="B37" s="131" t="s">
        <v>0</v>
      </c>
      <c r="C37" s="131"/>
      <c r="D37" s="131"/>
      <c r="E37" s="131"/>
      <c r="F37" s="131"/>
      <c r="G37" s="131"/>
      <c r="H37" s="131"/>
      <c r="I37" s="132"/>
    </row>
    <row r="38" spans="1:9" ht="31.5">
      <c r="A38" s="58" t="s">
        <v>214</v>
      </c>
      <c r="B38" s="61" t="s">
        <v>243</v>
      </c>
      <c r="C38" s="65" t="s">
        <v>218</v>
      </c>
      <c r="D38" s="65"/>
      <c r="E38" s="65" t="s">
        <v>305</v>
      </c>
      <c r="F38" s="65" t="s">
        <v>425</v>
      </c>
      <c r="G38" s="65"/>
      <c r="H38" s="65" t="s">
        <v>306</v>
      </c>
      <c r="I38" s="65" t="s">
        <v>307</v>
      </c>
    </row>
    <row r="39" spans="1:9">
      <c r="A39" s="58" t="s">
        <v>224</v>
      </c>
      <c r="B39" s="61" t="s">
        <v>137</v>
      </c>
      <c r="C39" s="65" t="s">
        <v>49</v>
      </c>
      <c r="D39" s="65"/>
      <c r="E39" s="65" t="s">
        <v>304</v>
      </c>
      <c r="F39" s="65" t="s">
        <v>110</v>
      </c>
      <c r="G39" s="65"/>
      <c r="H39" s="65"/>
      <c r="I39" s="65" t="s">
        <v>5</v>
      </c>
    </row>
    <row r="40" spans="1:9" ht="31.5">
      <c r="A40" s="58" t="s">
        <v>235</v>
      </c>
      <c r="B40" s="61" t="s">
        <v>152</v>
      </c>
      <c r="C40" s="65" t="s">
        <v>50</v>
      </c>
      <c r="D40" s="65"/>
      <c r="E40" s="65" t="s">
        <v>310</v>
      </c>
      <c r="F40" s="65" t="s">
        <v>311</v>
      </c>
      <c r="G40" s="65"/>
      <c r="H40" s="65" t="s">
        <v>308</v>
      </c>
      <c r="I40" s="65" t="s">
        <v>309</v>
      </c>
    </row>
    <row r="41" spans="1:9" ht="44.25" customHeight="1">
      <c r="A41" s="58" t="s">
        <v>197</v>
      </c>
      <c r="B41" s="61" t="s">
        <v>153</v>
      </c>
      <c r="C41" s="65" t="s">
        <v>51</v>
      </c>
      <c r="D41" s="65"/>
      <c r="E41" s="65" t="s">
        <v>312</v>
      </c>
      <c r="F41" s="65" t="s">
        <v>313</v>
      </c>
      <c r="G41" s="65"/>
      <c r="H41" s="65" t="s">
        <v>153</v>
      </c>
      <c r="I41" s="65" t="s">
        <v>314</v>
      </c>
    </row>
    <row r="42" spans="1:9">
      <c r="A42" s="58" t="s">
        <v>200</v>
      </c>
      <c r="B42" s="61"/>
      <c r="C42" s="65" t="s">
        <v>6</v>
      </c>
      <c r="D42" s="65"/>
      <c r="E42" s="65"/>
      <c r="F42" s="65" t="s">
        <v>6</v>
      </c>
      <c r="G42" s="65"/>
      <c r="H42" s="65"/>
      <c r="I42" s="65" t="s">
        <v>268</v>
      </c>
    </row>
    <row r="43" spans="1:9" ht="31.5">
      <c r="A43" s="58" t="s">
        <v>228</v>
      </c>
      <c r="B43" s="61"/>
      <c r="C43" s="65" t="s">
        <v>52</v>
      </c>
      <c r="D43" s="65"/>
      <c r="E43" s="65"/>
      <c r="F43" s="65" t="s">
        <v>315</v>
      </c>
      <c r="G43" s="65"/>
      <c r="H43" s="65"/>
      <c r="I43" s="65" t="s">
        <v>316</v>
      </c>
    </row>
    <row r="44" spans="1:9" ht="31.5">
      <c r="A44" s="58" t="s">
        <v>210</v>
      </c>
      <c r="B44" s="61" t="s">
        <v>138</v>
      </c>
      <c r="C44" s="65" t="s">
        <v>53</v>
      </c>
      <c r="D44" s="65"/>
      <c r="E44" s="65" t="s">
        <v>317</v>
      </c>
      <c r="F44" s="65" t="s">
        <v>318</v>
      </c>
      <c r="G44" s="65"/>
      <c r="H44" s="65" t="s">
        <v>278</v>
      </c>
      <c r="I44" s="65" t="s">
        <v>255</v>
      </c>
    </row>
    <row r="45" spans="1:9">
      <c r="A45" s="130" t="s">
        <v>1</v>
      </c>
      <c r="B45" s="131"/>
      <c r="C45" s="131"/>
      <c r="D45" s="131"/>
      <c r="E45" s="131"/>
      <c r="F45" s="131"/>
      <c r="G45" s="131"/>
      <c r="H45" s="131"/>
      <c r="I45" s="132"/>
    </row>
    <row r="46" spans="1:9" ht="31.5">
      <c r="A46" s="58" t="s">
        <v>205</v>
      </c>
      <c r="B46" s="61" t="s">
        <v>154</v>
      </c>
      <c r="C46" s="65" t="s">
        <v>54</v>
      </c>
      <c r="D46" s="65"/>
      <c r="E46" s="65" t="s">
        <v>321</v>
      </c>
      <c r="F46" s="65" t="s">
        <v>322</v>
      </c>
      <c r="G46" s="65"/>
      <c r="H46" s="65" t="s">
        <v>319</v>
      </c>
      <c r="I46" s="65" t="s">
        <v>320</v>
      </c>
    </row>
    <row r="47" spans="1:9" ht="47.25">
      <c r="A47" s="58" t="s">
        <v>204</v>
      </c>
      <c r="B47" s="61" t="s">
        <v>155</v>
      </c>
      <c r="C47" s="65" t="s">
        <v>55</v>
      </c>
      <c r="D47" s="65"/>
      <c r="E47" s="65" t="s">
        <v>188</v>
      </c>
      <c r="F47" s="65" t="s">
        <v>323</v>
      </c>
      <c r="G47" s="65"/>
      <c r="H47" s="65" t="s">
        <v>324</v>
      </c>
      <c r="I47" s="65" t="s">
        <v>325</v>
      </c>
    </row>
    <row r="48" spans="1:9" ht="47.25">
      <c r="A48" s="58" t="s">
        <v>229</v>
      </c>
      <c r="B48" s="61" t="s">
        <v>156</v>
      </c>
      <c r="C48" s="65" t="s">
        <v>56</v>
      </c>
      <c r="D48" s="65"/>
      <c r="E48" s="65" t="s">
        <v>329</v>
      </c>
      <c r="F48" s="65" t="s">
        <v>328</v>
      </c>
      <c r="G48" s="65"/>
      <c r="H48" s="65" t="s">
        <v>331</v>
      </c>
      <c r="I48" s="65" t="s">
        <v>330</v>
      </c>
    </row>
    <row r="49" spans="1:9">
      <c r="A49" s="58" t="s">
        <v>212</v>
      </c>
      <c r="B49" s="61"/>
      <c r="C49" s="65" t="s">
        <v>57</v>
      </c>
      <c r="D49" s="65"/>
      <c r="E49" s="65"/>
      <c r="F49" s="65" t="s">
        <v>332</v>
      </c>
      <c r="G49" s="65"/>
      <c r="H49" s="65"/>
      <c r="I49" s="65" t="s">
        <v>333</v>
      </c>
    </row>
    <row r="50" spans="1:9">
      <c r="A50" s="58" t="s">
        <v>200</v>
      </c>
      <c r="B50" s="61"/>
      <c r="C50" s="65" t="s">
        <v>6</v>
      </c>
      <c r="D50" s="65"/>
      <c r="E50" s="65"/>
      <c r="F50" s="65" t="s">
        <v>6</v>
      </c>
      <c r="G50" s="65"/>
      <c r="H50" s="65"/>
      <c r="I50" s="65" t="s">
        <v>6</v>
      </c>
    </row>
    <row r="51" spans="1:9">
      <c r="A51" s="58" t="s">
        <v>201</v>
      </c>
      <c r="B51" s="61"/>
      <c r="C51" s="65" t="s">
        <v>7</v>
      </c>
      <c r="D51" s="65"/>
      <c r="E51" s="65"/>
      <c r="F51" s="65" t="s">
        <v>7</v>
      </c>
      <c r="G51" s="65"/>
      <c r="H51" s="65"/>
      <c r="I51" s="65" t="s">
        <v>7</v>
      </c>
    </row>
    <row r="52" spans="1:9">
      <c r="A52" s="130" t="s">
        <v>0</v>
      </c>
      <c r="B52" s="131" t="s">
        <v>0</v>
      </c>
      <c r="C52" s="131"/>
      <c r="D52" s="131"/>
      <c r="E52" s="131"/>
      <c r="F52" s="131"/>
      <c r="G52" s="131"/>
      <c r="H52" s="131"/>
      <c r="I52" s="132"/>
    </row>
    <row r="53" spans="1:9">
      <c r="A53" s="59"/>
      <c r="B53" s="124" t="s">
        <v>0</v>
      </c>
      <c r="C53" s="125"/>
      <c r="E53" s="124" t="s">
        <v>0</v>
      </c>
      <c r="F53" s="125"/>
      <c r="G53" s="61"/>
      <c r="H53" s="124" t="s">
        <v>0</v>
      </c>
      <c r="I53" s="125"/>
    </row>
    <row r="54" spans="1:9" ht="31.5">
      <c r="A54" s="58" t="s">
        <v>213</v>
      </c>
      <c r="B54" s="61" t="s">
        <v>157</v>
      </c>
      <c r="C54" s="65" t="s">
        <v>60</v>
      </c>
      <c r="D54" s="65"/>
      <c r="E54" s="65" t="s">
        <v>334</v>
      </c>
      <c r="F54" s="65" t="s">
        <v>335</v>
      </c>
      <c r="G54" s="65"/>
      <c r="H54" s="65" t="s">
        <v>400</v>
      </c>
      <c r="I54" s="65" t="s">
        <v>338</v>
      </c>
    </row>
    <row r="55" spans="1:9">
      <c r="A55" s="58" t="s">
        <v>221</v>
      </c>
      <c r="B55" s="61"/>
      <c r="C55" s="65" t="s">
        <v>5</v>
      </c>
      <c r="D55" s="65"/>
      <c r="E55" s="65"/>
      <c r="F55" s="65" t="s">
        <v>5</v>
      </c>
      <c r="G55" s="65"/>
      <c r="H55" s="65" t="s">
        <v>336</v>
      </c>
      <c r="I55" s="65" t="s">
        <v>337</v>
      </c>
    </row>
    <row r="56" spans="1:9" ht="31.5">
      <c r="A56" s="58" t="s">
        <v>202</v>
      </c>
      <c r="B56" s="61" t="s">
        <v>61</v>
      </c>
      <c r="C56" s="65" t="s">
        <v>62</v>
      </c>
      <c r="D56" s="65"/>
      <c r="E56" s="65" t="s">
        <v>339</v>
      </c>
      <c r="F56" s="65" t="s">
        <v>340</v>
      </c>
      <c r="G56" s="65"/>
      <c r="H56" s="65" t="s">
        <v>341</v>
      </c>
      <c r="I56" s="65" t="s">
        <v>342</v>
      </c>
    </row>
    <row r="57" spans="1:9">
      <c r="A57" s="58" t="s">
        <v>219</v>
      </c>
      <c r="B57" s="61" t="s">
        <v>158</v>
      </c>
      <c r="C57" s="65" t="s">
        <v>31</v>
      </c>
      <c r="D57" s="65"/>
      <c r="E57" s="65" t="s">
        <v>144</v>
      </c>
      <c r="F57" s="65" t="s">
        <v>33</v>
      </c>
      <c r="G57" s="65"/>
      <c r="H57" s="65" t="s">
        <v>158</v>
      </c>
      <c r="I57" s="65" t="s">
        <v>31</v>
      </c>
    </row>
    <row r="58" spans="1:9">
      <c r="A58" s="60" t="s">
        <v>211</v>
      </c>
      <c r="B58" s="64" t="s">
        <v>159</v>
      </c>
      <c r="C58" s="65" t="s">
        <v>63</v>
      </c>
      <c r="D58" s="65"/>
      <c r="E58" s="65"/>
      <c r="F58" s="65" t="s">
        <v>343</v>
      </c>
      <c r="G58" s="65"/>
      <c r="H58" s="65"/>
      <c r="I58" s="65" t="s">
        <v>257</v>
      </c>
    </row>
    <row r="59" spans="1:9">
      <c r="A59" s="74" t="s">
        <v>200</v>
      </c>
      <c r="B59" s="75"/>
      <c r="C59" s="65" t="s">
        <v>6</v>
      </c>
      <c r="D59" s="65"/>
      <c r="E59" s="65"/>
      <c r="F59" s="65" t="s">
        <v>6</v>
      </c>
      <c r="G59" s="65"/>
      <c r="H59" s="65"/>
      <c r="I59" s="65" t="s">
        <v>6</v>
      </c>
    </row>
    <row r="60" spans="1:9">
      <c r="A60" s="130" t="s">
        <v>1</v>
      </c>
      <c r="B60" s="131"/>
      <c r="C60" s="131"/>
      <c r="D60" s="131"/>
      <c r="E60" s="131"/>
      <c r="F60" s="131"/>
      <c r="G60" s="131"/>
      <c r="H60" s="131"/>
      <c r="I60" s="132"/>
    </row>
    <row r="61" spans="1:9" ht="31.5">
      <c r="A61" s="58" t="s">
        <v>205</v>
      </c>
      <c r="B61" s="61" t="s">
        <v>160</v>
      </c>
      <c r="C61" s="65" t="s">
        <v>64</v>
      </c>
      <c r="D61" s="65"/>
      <c r="E61" s="65" t="s">
        <v>344</v>
      </c>
      <c r="F61" s="65" t="s">
        <v>345</v>
      </c>
      <c r="G61" s="65"/>
      <c r="H61" s="65" t="s">
        <v>346</v>
      </c>
      <c r="I61" s="65" t="s">
        <v>347</v>
      </c>
    </row>
    <row r="62" spans="1:9" ht="31.5">
      <c r="A62" s="58" t="s">
        <v>206</v>
      </c>
      <c r="B62" s="61" t="s">
        <v>161</v>
      </c>
      <c r="C62" s="65" t="s">
        <v>65</v>
      </c>
      <c r="D62" s="65"/>
      <c r="E62" s="65" t="s">
        <v>348</v>
      </c>
      <c r="F62" s="65" t="s">
        <v>349</v>
      </c>
      <c r="G62" s="65"/>
      <c r="H62" s="65" t="s">
        <v>350</v>
      </c>
      <c r="I62" s="65" t="s">
        <v>262</v>
      </c>
    </row>
    <row r="63" spans="1:9" ht="31.5">
      <c r="A63" s="58" t="s">
        <v>222</v>
      </c>
      <c r="B63" s="61" t="s">
        <v>162</v>
      </c>
      <c r="C63" s="65" t="s">
        <v>66</v>
      </c>
      <c r="D63" s="65"/>
      <c r="E63" s="65" t="s">
        <v>351</v>
      </c>
      <c r="F63" s="65" t="s">
        <v>352</v>
      </c>
      <c r="G63" s="65"/>
      <c r="H63" s="65" t="s">
        <v>427</v>
      </c>
      <c r="I63" s="65" t="s">
        <v>426</v>
      </c>
    </row>
    <row r="64" spans="1:9" ht="47.25">
      <c r="A64" s="58" t="s">
        <v>223</v>
      </c>
      <c r="B64" s="61" t="s">
        <v>163</v>
      </c>
      <c r="C64" s="65" t="s">
        <v>67</v>
      </c>
      <c r="D64" s="65"/>
      <c r="E64" s="65" t="s">
        <v>184</v>
      </c>
      <c r="F64" s="65" t="s">
        <v>430</v>
      </c>
      <c r="G64" s="65"/>
      <c r="H64" s="65" t="s">
        <v>429</v>
      </c>
      <c r="I64" s="65" t="s">
        <v>428</v>
      </c>
    </row>
    <row r="65" spans="1:9">
      <c r="A65" s="58" t="s">
        <v>200</v>
      </c>
      <c r="B65" s="61"/>
      <c r="C65" s="65" t="s">
        <v>6</v>
      </c>
      <c r="D65" s="65"/>
      <c r="E65" s="65"/>
      <c r="F65" s="65" t="s">
        <v>6</v>
      </c>
      <c r="G65" s="65"/>
      <c r="H65" s="65"/>
      <c r="I65" s="65" t="s">
        <v>6</v>
      </c>
    </row>
    <row r="66" spans="1:9">
      <c r="A66" s="58" t="s">
        <v>201</v>
      </c>
      <c r="B66" s="61"/>
      <c r="C66" s="65" t="s">
        <v>7</v>
      </c>
      <c r="D66" s="65"/>
      <c r="E66" s="65"/>
      <c r="F66" s="65" t="s">
        <v>7</v>
      </c>
      <c r="G66" s="65"/>
      <c r="H66" s="65"/>
      <c r="I66" s="65" t="s">
        <v>7</v>
      </c>
    </row>
    <row r="67" spans="1:9" ht="31.5">
      <c r="A67" s="58" t="s">
        <v>209</v>
      </c>
      <c r="B67" s="61" t="s">
        <v>139</v>
      </c>
      <c r="C67" s="65" t="s">
        <v>115</v>
      </c>
      <c r="E67" s="65" t="s">
        <v>353</v>
      </c>
      <c r="F67" s="65" t="s">
        <v>354</v>
      </c>
      <c r="G67" s="61"/>
      <c r="H67" s="65" t="s">
        <v>355</v>
      </c>
      <c r="I67" s="65" t="s">
        <v>356</v>
      </c>
    </row>
    <row r="68" spans="1:9">
      <c r="A68" s="139" t="s">
        <v>69</v>
      </c>
      <c r="B68" s="145"/>
      <c r="C68" s="145"/>
      <c r="D68" s="145"/>
      <c r="E68" s="145"/>
      <c r="F68" s="145"/>
      <c r="G68" s="145"/>
      <c r="H68" s="145"/>
      <c r="I68" s="141"/>
    </row>
    <row r="69" spans="1:9">
      <c r="A69" s="130" t="s">
        <v>0</v>
      </c>
      <c r="B69" s="131" t="s">
        <v>0</v>
      </c>
      <c r="C69" s="131"/>
      <c r="D69" s="131"/>
      <c r="E69" s="131"/>
      <c r="F69" s="131"/>
      <c r="G69" s="131"/>
      <c r="H69" s="131"/>
      <c r="I69" s="132"/>
    </row>
    <row r="70" spans="1:9" ht="31.5">
      <c r="A70" s="58" t="s">
        <v>233</v>
      </c>
      <c r="B70" s="65" t="s">
        <v>239</v>
      </c>
      <c r="C70" s="65" t="s">
        <v>240</v>
      </c>
      <c r="D70" s="65"/>
      <c r="E70" s="65" t="s">
        <v>357</v>
      </c>
      <c r="F70" s="65" t="s">
        <v>358</v>
      </c>
      <c r="G70" s="65"/>
      <c r="H70" s="65" t="s">
        <v>359</v>
      </c>
      <c r="I70" s="65" t="s">
        <v>79</v>
      </c>
    </row>
    <row r="71" spans="1:9" ht="31.5">
      <c r="A71" s="58" t="s">
        <v>197</v>
      </c>
      <c r="B71" s="65" t="s">
        <v>153</v>
      </c>
      <c r="C71" s="65" t="s">
        <v>98</v>
      </c>
      <c r="D71" s="65"/>
      <c r="E71" s="65" t="s">
        <v>153</v>
      </c>
      <c r="F71" s="65" t="s">
        <v>360</v>
      </c>
      <c r="G71" s="65"/>
      <c r="H71" s="65" t="s">
        <v>312</v>
      </c>
      <c r="I71" s="65" t="s">
        <v>361</v>
      </c>
    </row>
    <row r="72" spans="1:9" ht="31.5">
      <c r="A72" s="58" t="s">
        <v>235</v>
      </c>
      <c r="B72" s="65" t="s">
        <v>170</v>
      </c>
      <c r="C72" s="65" t="s">
        <v>50</v>
      </c>
      <c r="D72" s="65"/>
      <c r="E72" s="65" t="s">
        <v>308</v>
      </c>
      <c r="F72" s="65" t="s">
        <v>309</v>
      </c>
      <c r="G72" s="65"/>
      <c r="H72" s="65" t="s">
        <v>310</v>
      </c>
      <c r="I72" s="65" t="s">
        <v>311</v>
      </c>
    </row>
    <row r="73" spans="1:9" ht="31.5">
      <c r="A73" s="58" t="s">
        <v>210</v>
      </c>
      <c r="B73" s="65" t="s">
        <v>138</v>
      </c>
      <c r="C73" s="65" t="s">
        <v>53</v>
      </c>
      <c r="D73" s="65"/>
      <c r="E73" s="65" t="s">
        <v>362</v>
      </c>
      <c r="F73" s="65" t="s">
        <v>256</v>
      </c>
      <c r="G73" s="65"/>
      <c r="H73" s="65" t="s">
        <v>278</v>
      </c>
      <c r="I73" s="65" t="s">
        <v>255</v>
      </c>
    </row>
    <row r="74" spans="1:9">
      <c r="A74" s="58" t="s">
        <v>200</v>
      </c>
      <c r="B74" s="65"/>
      <c r="C74" s="65" t="s">
        <v>6</v>
      </c>
      <c r="D74" s="65"/>
      <c r="E74" s="65"/>
      <c r="F74" s="65" t="s">
        <v>6</v>
      </c>
      <c r="G74" s="65"/>
      <c r="H74" s="65"/>
      <c r="I74" s="65" t="s">
        <v>6</v>
      </c>
    </row>
    <row r="75" spans="1:9" ht="47.25">
      <c r="A75" s="60" t="s">
        <v>199</v>
      </c>
      <c r="B75" s="65" t="s">
        <v>165</v>
      </c>
      <c r="C75" s="65" t="s">
        <v>44</v>
      </c>
      <c r="D75" s="65"/>
      <c r="E75" s="65" t="s">
        <v>363</v>
      </c>
      <c r="F75" s="65" t="s">
        <v>364</v>
      </c>
      <c r="G75" s="65"/>
      <c r="H75" s="65" t="s">
        <v>365</v>
      </c>
      <c r="I75" s="65" t="s">
        <v>366</v>
      </c>
    </row>
    <row r="76" spans="1:9">
      <c r="A76" s="130" t="s">
        <v>1</v>
      </c>
      <c r="B76" s="131"/>
      <c r="C76" s="131"/>
      <c r="D76" s="131"/>
      <c r="E76" s="131"/>
      <c r="F76" s="131"/>
      <c r="G76" s="131"/>
      <c r="H76" s="131"/>
      <c r="I76" s="132"/>
    </row>
    <row r="77" spans="1:9" ht="31.5">
      <c r="A77" s="58" t="s">
        <v>205</v>
      </c>
      <c r="B77" s="65" t="s">
        <v>166</v>
      </c>
      <c r="C77" s="65" t="s">
        <v>71</v>
      </c>
      <c r="D77" s="65"/>
      <c r="E77" s="65" t="s">
        <v>153</v>
      </c>
      <c r="F77" s="65" t="s">
        <v>367</v>
      </c>
      <c r="G77" s="65"/>
      <c r="H77" s="65" t="s">
        <v>368</v>
      </c>
      <c r="I77" s="65" t="s">
        <v>369</v>
      </c>
    </row>
    <row r="78" spans="1:9" ht="31.5">
      <c r="A78" s="58" t="s">
        <v>207</v>
      </c>
      <c r="B78" s="65" t="s">
        <v>167</v>
      </c>
      <c r="C78" s="65" t="s">
        <v>72</v>
      </c>
      <c r="D78" s="65"/>
      <c r="E78" s="65" t="s">
        <v>370</v>
      </c>
      <c r="F78" s="65" t="s">
        <v>371</v>
      </c>
      <c r="G78" s="65"/>
      <c r="H78" s="65" t="s">
        <v>372</v>
      </c>
      <c r="I78" s="65" t="s">
        <v>373</v>
      </c>
    </row>
    <row r="79" spans="1:9" ht="31.5">
      <c r="A79" s="58" t="s">
        <v>242</v>
      </c>
      <c r="B79" s="65" t="s">
        <v>241</v>
      </c>
      <c r="C79" s="65" t="s">
        <v>244</v>
      </c>
      <c r="D79" s="65"/>
      <c r="E79" s="65" t="s">
        <v>431</v>
      </c>
      <c r="F79" s="65" t="s">
        <v>432</v>
      </c>
      <c r="G79" s="65"/>
      <c r="H79" s="65" t="s">
        <v>434</v>
      </c>
      <c r="I79" s="65" t="s">
        <v>433</v>
      </c>
    </row>
    <row r="80" spans="1:9" ht="31.5">
      <c r="A80" s="58" t="s">
        <v>209</v>
      </c>
      <c r="B80" s="65" t="s">
        <v>73</v>
      </c>
      <c r="C80" s="65" t="s">
        <v>74</v>
      </c>
      <c r="D80" s="65"/>
      <c r="E80" s="65" t="s">
        <v>374</v>
      </c>
      <c r="F80" s="65" t="s">
        <v>375</v>
      </c>
      <c r="G80" s="65"/>
      <c r="H80" s="65" t="s">
        <v>181</v>
      </c>
      <c r="I80" s="65" t="s">
        <v>376</v>
      </c>
    </row>
    <row r="81" spans="1:9">
      <c r="A81" s="58" t="s">
        <v>200</v>
      </c>
      <c r="B81" s="65"/>
      <c r="C81" s="65" t="s">
        <v>6</v>
      </c>
      <c r="D81" s="65"/>
      <c r="E81" s="65"/>
      <c r="F81" s="65" t="s">
        <v>6</v>
      </c>
      <c r="G81" s="65"/>
      <c r="H81" s="65"/>
      <c r="I81" s="65" t="s">
        <v>6</v>
      </c>
    </row>
    <row r="82" spans="1:9">
      <c r="A82" s="58" t="s">
        <v>201</v>
      </c>
      <c r="B82" s="65"/>
      <c r="C82" s="65" t="s">
        <v>7</v>
      </c>
      <c r="D82" s="65"/>
      <c r="E82" s="65"/>
      <c r="F82" s="65" t="s">
        <v>7</v>
      </c>
      <c r="G82" s="65"/>
      <c r="H82" s="65"/>
      <c r="I82" s="65" t="s">
        <v>7</v>
      </c>
    </row>
    <row r="83" spans="1:9">
      <c r="A83" s="126" t="s">
        <v>76</v>
      </c>
      <c r="B83" s="127"/>
      <c r="C83" s="127"/>
      <c r="D83" s="127"/>
      <c r="E83" s="127"/>
      <c r="F83" s="127"/>
      <c r="G83" s="127"/>
      <c r="H83" s="127"/>
      <c r="I83" s="128"/>
    </row>
    <row r="84" spans="1:9">
      <c r="A84" s="130" t="s">
        <v>0</v>
      </c>
      <c r="B84" s="131" t="s">
        <v>0</v>
      </c>
      <c r="C84" s="131"/>
      <c r="D84" s="131"/>
      <c r="E84" s="131"/>
      <c r="F84" s="131"/>
      <c r="G84" s="131"/>
      <c r="H84" s="131"/>
      <c r="I84" s="132"/>
    </row>
    <row r="85" spans="1:9" ht="31.5">
      <c r="A85" s="58" t="s">
        <v>197</v>
      </c>
      <c r="B85" s="65" t="s">
        <v>153</v>
      </c>
      <c r="C85" s="65" t="s">
        <v>51</v>
      </c>
      <c r="D85" s="65"/>
      <c r="E85" s="65" t="s">
        <v>312</v>
      </c>
      <c r="F85" s="65" t="s">
        <v>361</v>
      </c>
      <c r="G85" s="65"/>
      <c r="H85" s="65" t="s">
        <v>153</v>
      </c>
      <c r="I85" s="65" t="s">
        <v>98</v>
      </c>
    </row>
    <row r="86" spans="1:9">
      <c r="A86" s="58" t="s">
        <v>217</v>
      </c>
      <c r="B86" s="65" t="s">
        <v>169</v>
      </c>
      <c r="C86" s="65" t="s">
        <v>77</v>
      </c>
      <c r="D86" s="65"/>
      <c r="E86" s="65" t="s">
        <v>377</v>
      </c>
      <c r="F86" s="65" t="s">
        <v>378</v>
      </c>
      <c r="G86" s="65"/>
      <c r="H86" s="65" t="s">
        <v>379</v>
      </c>
      <c r="I86" s="65" t="s">
        <v>380</v>
      </c>
    </row>
    <row r="87" spans="1:9" ht="31.5">
      <c r="A87" s="58" t="s">
        <v>235</v>
      </c>
      <c r="B87" s="65" t="s">
        <v>170</v>
      </c>
      <c r="C87" s="65" t="s">
        <v>50</v>
      </c>
      <c r="D87" s="65"/>
      <c r="E87" s="65" t="s">
        <v>381</v>
      </c>
      <c r="F87" s="65" t="s">
        <v>382</v>
      </c>
      <c r="G87" s="65"/>
      <c r="H87" s="65" t="s">
        <v>383</v>
      </c>
      <c r="I87" s="65" t="s">
        <v>384</v>
      </c>
    </row>
    <row r="88" spans="1:9" ht="31.5">
      <c r="A88" s="58" t="s">
        <v>202</v>
      </c>
      <c r="B88" s="65" t="s">
        <v>136</v>
      </c>
      <c r="C88" s="65" t="s">
        <v>42</v>
      </c>
      <c r="D88" s="65"/>
      <c r="E88" s="65" t="s">
        <v>385</v>
      </c>
      <c r="F88" s="65" t="s">
        <v>386</v>
      </c>
      <c r="G88" s="65"/>
      <c r="H88" s="65" t="s">
        <v>286</v>
      </c>
      <c r="I88" s="65" t="s">
        <v>287</v>
      </c>
    </row>
    <row r="89" spans="1:9">
      <c r="A89" s="58" t="s">
        <v>200</v>
      </c>
      <c r="B89" s="65"/>
      <c r="C89" s="66" t="s">
        <v>6</v>
      </c>
      <c r="D89" s="67"/>
      <c r="E89" s="66"/>
      <c r="F89" s="67" t="s">
        <v>268</v>
      </c>
      <c r="G89" s="66"/>
      <c r="H89" s="67"/>
      <c r="I89" s="66" t="s">
        <v>6</v>
      </c>
    </row>
    <row r="90" spans="1:9" ht="31.5">
      <c r="A90" s="58" t="s">
        <v>245</v>
      </c>
      <c r="B90" s="65"/>
      <c r="C90" s="65" t="s">
        <v>3</v>
      </c>
      <c r="D90" s="65"/>
      <c r="E90" s="65"/>
      <c r="F90" s="65" t="s">
        <v>316</v>
      </c>
      <c r="G90" s="65"/>
      <c r="H90" s="65"/>
      <c r="I90" s="65" t="s">
        <v>52</v>
      </c>
    </row>
    <row r="91" spans="1:9">
      <c r="A91" s="130" t="s">
        <v>1</v>
      </c>
      <c r="B91" s="131"/>
      <c r="C91" s="131"/>
      <c r="D91" s="131"/>
      <c r="E91" s="131"/>
      <c r="F91" s="131"/>
      <c r="G91" s="131"/>
      <c r="H91" s="131"/>
      <c r="I91" s="132"/>
    </row>
    <row r="92" spans="1:9" ht="31.5">
      <c r="A92" s="58" t="s">
        <v>205</v>
      </c>
      <c r="B92" s="65" t="s">
        <v>171</v>
      </c>
      <c r="C92" s="65" t="s">
        <v>78</v>
      </c>
      <c r="D92" s="65"/>
      <c r="E92" s="65" t="s">
        <v>436</v>
      </c>
      <c r="F92" s="65" t="s">
        <v>435</v>
      </c>
      <c r="G92" s="65"/>
      <c r="H92" s="65" t="s">
        <v>279</v>
      </c>
      <c r="I92" s="65" t="s">
        <v>387</v>
      </c>
    </row>
    <row r="93" spans="1:9" ht="47.25">
      <c r="A93" s="58" t="s">
        <v>204</v>
      </c>
      <c r="B93" s="65" t="s">
        <v>172</v>
      </c>
      <c r="C93" s="65" t="s">
        <v>173</v>
      </c>
      <c r="D93" s="65"/>
      <c r="E93" s="65" t="s">
        <v>390</v>
      </c>
      <c r="F93" s="65" t="s">
        <v>391</v>
      </c>
      <c r="G93" s="65"/>
      <c r="H93" s="65" t="s">
        <v>388</v>
      </c>
      <c r="I93" s="65" t="s">
        <v>389</v>
      </c>
    </row>
    <row r="94" spans="1:9" ht="31.5">
      <c r="A94" s="58" t="s">
        <v>233</v>
      </c>
      <c r="B94" s="65" t="s">
        <v>140</v>
      </c>
      <c r="C94" s="65" t="s">
        <v>79</v>
      </c>
      <c r="D94" s="65"/>
      <c r="E94" s="65" t="s">
        <v>392</v>
      </c>
      <c r="F94" s="65" t="s">
        <v>393</v>
      </c>
      <c r="G94" s="65"/>
      <c r="H94" s="65" t="s">
        <v>357</v>
      </c>
      <c r="I94" s="65" t="s">
        <v>358</v>
      </c>
    </row>
    <row r="95" spans="1:9">
      <c r="A95" s="58" t="s">
        <v>236</v>
      </c>
      <c r="B95" s="65" t="s">
        <v>174</v>
      </c>
      <c r="C95" s="65" t="s">
        <v>80</v>
      </c>
      <c r="D95" s="65"/>
      <c r="E95" s="65" t="s">
        <v>396</v>
      </c>
      <c r="F95" s="65" t="s">
        <v>397</v>
      </c>
      <c r="G95" s="65"/>
      <c r="H95" s="65" t="s">
        <v>394</v>
      </c>
      <c r="I95" s="65" t="s">
        <v>395</v>
      </c>
    </row>
    <row r="96" spans="1:9">
      <c r="A96" s="58" t="s">
        <v>212</v>
      </c>
      <c r="B96" s="65"/>
      <c r="C96" s="65" t="s">
        <v>57</v>
      </c>
      <c r="D96" s="65"/>
      <c r="E96" s="65"/>
      <c r="F96" s="65" t="s">
        <v>333</v>
      </c>
      <c r="G96" s="65"/>
      <c r="H96" s="65"/>
      <c r="I96" s="65" t="s">
        <v>332</v>
      </c>
    </row>
    <row r="97" spans="1:9">
      <c r="A97" s="58" t="s">
        <v>201</v>
      </c>
      <c r="B97" s="65"/>
      <c r="C97" s="65" t="s">
        <v>7</v>
      </c>
      <c r="D97" s="65"/>
      <c r="E97" s="65"/>
      <c r="F97" s="65" t="s">
        <v>7</v>
      </c>
      <c r="G97" s="65"/>
      <c r="H97" s="65"/>
      <c r="I97" s="65" t="s">
        <v>7</v>
      </c>
    </row>
    <row r="98" spans="1:9">
      <c r="A98" s="58" t="s">
        <v>200</v>
      </c>
      <c r="B98" s="65"/>
      <c r="C98" s="65" t="s">
        <v>6</v>
      </c>
      <c r="D98" s="65"/>
      <c r="E98" s="65"/>
      <c r="F98" s="65" t="s">
        <v>6</v>
      </c>
      <c r="G98" s="65"/>
      <c r="H98" s="65"/>
      <c r="I98" s="65" t="s">
        <v>6</v>
      </c>
    </row>
    <row r="99" spans="1:9">
      <c r="A99" s="126" t="s">
        <v>82</v>
      </c>
      <c r="B99" s="127"/>
      <c r="C99" s="127"/>
      <c r="D99" s="127"/>
      <c r="E99" s="127"/>
      <c r="F99" s="127"/>
      <c r="G99" s="127"/>
      <c r="H99" s="127"/>
      <c r="I99" s="128"/>
    </row>
    <row r="100" spans="1:9">
      <c r="A100" s="130" t="s">
        <v>0</v>
      </c>
      <c r="B100" s="131" t="s">
        <v>0</v>
      </c>
      <c r="C100" s="131"/>
      <c r="D100" s="131"/>
      <c r="E100" s="131"/>
      <c r="F100" s="131"/>
      <c r="G100" s="131"/>
      <c r="H100" s="131"/>
      <c r="I100" s="132"/>
    </row>
    <row r="101" spans="1:9" ht="31.5">
      <c r="A101" s="58" t="s">
        <v>213</v>
      </c>
      <c r="B101" s="65" t="s">
        <v>175</v>
      </c>
      <c r="C101" s="65" t="s">
        <v>83</v>
      </c>
      <c r="D101" s="65"/>
      <c r="E101" s="65" t="s">
        <v>400</v>
      </c>
      <c r="F101" s="65" t="s">
        <v>338</v>
      </c>
      <c r="G101" s="65"/>
      <c r="H101" s="65" t="s">
        <v>398</v>
      </c>
      <c r="I101" s="65" t="s">
        <v>399</v>
      </c>
    </row>
    <row r="102" spans="1:9">
      <c r="A102" s="58" t="s">
        <v>224</v>
      </c>
      <c r="B102" s="65" t="s">
        <v>84</v>
      </c>
      <c r="C102" s="65" t="s">
        <v>85</v>
      </c>
      <c r="D102" s="65"/>
      <c r="E102" s="65" t="s">
        <v>336</v>
      </c>
      <c r="F102" s="65" t="s">
        <v>337</v>
      </c>
      <c r="G102" s="65"/>
      <c r="H102" s="65"/>
      <c r="I102" s="65" t="s">
        <v>5</v>
      </c>
    </row>
    <row r="103" spans="1:9" ht="31.5">
      <c r="A103" s="58" t="s">
        <v>210</v>
      </c>
      <c r="B103" s="65" t="s">
        <v>176</v>
      </c>
      <c r="C103" s="65" t="s">
        <v>53</v>
      </c>
      <c r="D103" s="65"/>
      <c r="E103" s="65" t="s">
        <v>278</v>
      </c>
      <c r="F103" s="65" t="s">
        <v>255</v>
      </c>
      <c r="G103" s="65"/>
      <c r="H103" s="65" t="s">
        <v>317</v>
      </c>
      <c r="I103" s="65" t="s">
        <v>318</v>
      </c>
    </row>
    <row r="104" spans="1:9">
      <c r="A104" s="58" t="s">
        <v>200</v>
      </c>
      <c r="B104" s="65"/>
      <c r="C104" s="65" t="s">
        <v>268</v>
      </c>
      <c r="D104" s="65"/>
      <c r="E104" s="65"/>
      <c r="F104" s="65" t="s">
        <v>6</v>
      </c>
      <c r="G104" s="65"/>
      <c r="H104" s="65"/>
      <c r="I104" s="65" t="s">
        <v>6</v>
      </c>
    </row>
    <row r="105" spans="1:9">
      <c r="A105" s="58" t="s">
        <v>211</v>
      </c>
      <c r="B105" s="65"/>
      <c r="C105" s="65" t="s">
        <v>32</v>
      </c>
      <c r="D105" s="65"/>
      <c r="E105" s="65"/>
      <c r="F105" s="65" t="s">
        <v>401</v>
      </c>
      <c r="G105" s="65"/>
      <c r="H105" s="65"/>
      <c r="I105" s="65" t="s">
        <v>258</v>
      </c>
    </row>
    <row r="106" spans="1:9">
      <c r="A106" s="130" t="s">
        <v>1</v>
      </c>
      <c r="B106" s="131"/>
      <c r="C106" s="131"/>
      <c r="D106" s="131"/>
      <c r="E106" s="131"/>
      <c r="F106" s="131"/>
      <c r="G106" s="131"/>
      <c r="H106" s="131"/>
      <c r="I106" s="132"/>
    </row>
    <row r="107" spans="1:9" ht="31.5">
      <c r="A107" s="58" t="s">
        <v>205</v>
      </c>
      <c r="B107" s="65" t="s">
        <v>177</v>
      </c>
      <c r="C107" s="65" t="s">
        <v>86</v>
      </c>
      <c r="D107" s="65"/>
      <c r="E107" s="65" t="s">
        <v>402</v>
      </c>
      <c r="F107" s="65" t="s">
        <v>403</v>
      </c>
      <c r="G107" s="65"/>
      <c r="H107" s="65" t="s">
        <v>404</v>
      </c>
      <c r="I107" s="65" t="s">
        <v>405</v>
      </c>
    </row>
    <row r="108" spans="1:9" ht="31.5">
      <c r="A108" s="58" t="s">
        <v>206</v>
      </c>
      <c r="B108" s="65" t="s">
        <v>87</v>
      </c>
      <c r="C108" s="65" t="s">
        <v>88</v>
      </c>
      <c r="D108" s="65"/>
      <c r="E108" s="65" t="s">
        <v>186</v>
      </c>
      <c r="F108" s="65" t="s">
        <v>102</v>
      </c>
      <c r="G108" s="65"/>
      <c r="H108" s="65" t="s">
        <v>406</v>
      </c>
      <c r="I108" s="65" t="s">
        <v>407</v>
      </c>
    </row>
    <row r="109" spans="1:9" ht="31.5">
      <c r="A109" s="58" t="s">
        <v>408</v>
      </c>
      <c r="B109" s="65" t="s">
        <v>141</v>
      </c>
      <c r="C109" s="65" t="s">
        <v>89</v>
      </c>
      <c r="D109" s="65"/>
      <c r="E109" s="65" t="s">
        <v>189</v>
      </c>
      <c r="F109" s="65" t="s">
        <v>109</v>
      </c>
      <c r="G109" s="65"/>
      <c r="H109" s="65" t="s">
        <v>326</v>
      </c>
      <c r="I109" s="65" t="s">
        <v>327</v>
      </c>
    </row>
    <row r="110" spans="1:9" ht="47.25">
      <c r="A110" s="58" t="s">
        <v>223</v>
      </c>
      <c r="B110" s="65" t="s">
        <v>168</v>
      </c>
      <c r="C110" s="65" t="s">
        <v>37</v>
      </c>
      <c r="D110" s="65"/>
      <c r="E110" s="65" t="s">
        <v>409</v>
      </c>
      <c r="F110" s="65" t="s">
        <v>410</v>
      </c>
      <c r="G110" s="65"/>
      <c r="H110" s="65" t="s">
        <v>184</v>
      </c>
      <c r="I110" s="65" t="s">
        <v>264</v>
      </c>
    </row>
    <row r="111" spans="1:9" ht="31.5">
      <c r="A111" s="58" t="s">
        <v>209</v>
      </c>
      <c r="B111" s="65" t="s">
        <v>178</v>
      </c>
      <c r="C111" s="65" t="s">
        <v>113</v>
      </c>
      <c r="D111" s="65"/>
      <c r="E111" s="65" t="s">
        <v>300</v>
      </c>
      <c r="F111" s="65" t="s">
        <v>301</v>
      </c>
      <c r="G111" s="65"/>
      <c r="H111" s="65" t="s">
        <v>411</v>
      </c>
      <c r="I111" s="65" t="s">
        <v>412</v>
      </c>
    </row>
    <row r="112" spans="1:9">
      <c r="A112" s="58" t="s">
        <v>200</v>
      </c>
      <c r="B112" s="65"/>
      <c r="C112" s="65" t="s">
        <v>6</v>
      </c>
      <c r="D112" s="65"/>
      <c r="E112" s="65"/>
      <c r="F112" s="65" t="s">
        <v>6</v>
      </c>
      <c r="G112" s="65"/>
      <c r="H112" s="65"/>
      <c r="I112" s="65" t="s">
        <v>6</v>
      </c>
    </row>
    <row r="113" spans="1:9">
      <c r="A113" s="58" t="s">
        <v>201</v>
      </c>
      <c r="B113" s="65"/>
      <c r="C113" s="65" t="s">
        <v>7</v>
      </c>
      <c r="D113" s="65"/>
      <c r="E113" s="65"/>
      <c r="F113" s="65" t="s">
        <v>7</v>
      </c>
      <c r="G113" s="65"/>
      <c r="H113" s="65"/>
      <c r="I113" s="65" t="s">
        <v>7</v>
      </c>
    </row>
    <row r="114" spans="1:9">
      <c r="A114" s="127" t="s">
        <v>91</v>
      </c>
      <c r="B114" s="127"/>
      <c r="C114" s="127"/>
      <c r="D114" s="127"/>
      <c r="E114" s="127"/>
      <c r="F114" s="127"/>
      <c r="G114" s="127"/>
      <c r="H114" s="127"/>
      <c r="I114" s="128"/>
    </row>
    <row r="115" spans="1:9">
      <c r="A115" s="130" t="s">
        <v>0</v>
      </c>
      <c r="B115" s="131" t="s">
        <v>0</v>
      </c>
      <c r="C115" s="131"/>
      <c r="D115" s="131"/>
      <c r="E115" s="131"/>
      <c r="F115" s="131"/>
      <c r="G115" s="131"/>
      <c r="H115" s="131"/>
      <c r="I115" s="132"/>
    </row>
    <row r="116" spans="1:9" ht="31.5">
      <c r="A116" s="58" t="s">
        <v>197</v>
      </c>
      <c r="B116" s="65" t="s">
        <v>312</v>
      </c>
      <c r="C116" s="65" t="s">
        <v>361</v>
      </c>
      <c r="D116" s="65"/>
      <c r="E116" s="65" t="s">
        <v>153</v>
      </c>
      <c r="F116" s="65" t="s">
        <v>98</v>
      </c>
      <c r="G116" s="65"/>
      <c r="H116" s="65" t="s">
        <v>153</v>
      </c>
      <c r="I116" s="65" t="s">
        <v>51</v>
      </c>
    </row>
    <row r="117" spans="1:9" ht="47.25">
      <c r="A117" s="58" t="s">
        <v>226</v>
      </c>
      <c r="B117" s="65" t="s">
        <v>92</v>
      </c>
      <c r="C117" s="65" t="s">
        <v>93</v>
      </c>
      <c r="D117" s="65"/>
      <c r="E117" s="65" t="s">
        <v>414</v>
      </c>
      <c r="F117" s="65" t="s">
        <v>413</v>
      </c>
      <c r="G117" s="65"/>
      <c r="H117" s="65" t="s">
        <v>162</v>
      </c>
      <c r="I117" s="65" t="s">
        <v>415</v>
      </c>
    </row>
    <row r="118" spans="1:9">
      <c r="A118" s="58" t="s">
        <v>224</v>
      </c>
      <c r="B118" s="65" t="s">
        <v>179</v>
      </c>
      <c r="C118" s="65" t="s">
        <v>94</v>
      </c>
      <c r="D118" s="65"/>
      <c r="E118" s="65" t="s">
        <v>304</v>
      </c>
      <c r="F118" s="65" t="s">
        <v>110</v>
      </c>
      <c r="G118" s="65"/>
      <c r="H118" s="65" t="s">
        <v>137</v>
      </c>
      <c r="I118" s="65" t="s">
        <v>49</v>
      </c>
    </row>
    <row r="119" spans="1:9" ht="31.5">
      <c r="A119" s="58" t="s">
        <v>202</v>
      </c>
      <c r="B119" s="65" t="s">
        <v>136</v>
      </c>
      <c r="C119" s="65" t="s">
        <v>42</v>
      </c>
      <c r="D119" s="65"/>
      <c r="E119" s="65" t="s">
        <v>61</v>
      </c>
      <c r="F119" s="65" t="s">
        <v>62</v>
      </c>
      <c r="G119" s="65"/>
      <c r="H119" s="65" t="s">
        <v>385</v>
      </c>
      <c r="I119" s="65" t="s">
        <v>386</v>
      </c>
    </row>
    <row r="120" spans="1:9" ht="47.25">
      <c r="A120" s="58" t="s">
        <v>199</v>
      </c>
      <c r="B120" s="65" t="s">
        <v>165</v>
      </c>
      <c r="C120" s="65" t="s">
        <v>44</v>
      </c>
      <c r="D120" s="65"/>
      <c r="E120" s="65" t="s">
        <v>416</v>
      </c>
      <c r="F120" s="65" t="s">
        <v>417</v>
      </c>
      <c r="G120" s="65"/>
      <c r="H120" s="65" t="s">
        <v>418</v>
      </c>
      <c r="I120" s="65" t="s">
        <v>419</v>
      </c>
    </row>
    <row r="121" spans="1:9">
      <c r="A121" s="130" t="s">
        <v>1</v>
      </c>
      <c r="B121" s="131"/>
      <c r="C121" s="131"/>
      <c r="D121" s="131"/>
      <c r="E121" s="131"/>
      <c r="F121" s="131"/>
      <c r="G121" s="131"/>
      <c r="H121" s="131"/>
      <c r="I121" s="132"/>
    </row>
    <row r="122" spans="1:9" ht="31.5">
      <c r="A122" s="58" t="s">
        <v>205</v>
      </c>
      <c r="B122" s="61" t="s">
        <v>95</v>
      </c>
      <c r="C122" s="63" t="s">
        <v>191</v>
      </c>
      <c r="E122" s="65" t="s">
        <v>420</v>
      </c>
      <c r="F122" s="65" t="s">
        <v>421</v>
      </c>
      <c r="G122" s="61"/>
      <c r="H122" s="65" t="s">
        <v>319</v>
      </c>
      <c r="I122" s="65" t="s">
        <v>320</v>
      </c>
    </row>
    <row r="123" spans="1:9" ht="47.25">
      <c r="A123" s="58" t="s">
        <v>204</v>
      </c>
      <c r="B123" s="65" t="s">
        <v>180</v>
      </c>
      <c r="C123" s="65" t="s">
        <v>182</v>
      </c>
      <c r="D123" s="65"/>
      <c r="E123" s="65" t="s">
        <v>188</v>
      </c>
      <c r="F123" s="65" t="s">
        <v>323</v>
      </c>
      <c r="G123" s="65"/>
      <c r="H123" s="65" t="s">
        <v>422</v>
      </c>
      <c r="I123" s="65" t="s">
        <v>293</v>
      </c>
    </row>
    <row r="124" spans="1:9" ht="31.5">
      <c r="A124" s="58" t="s">
        <v>215</v>
      </c>
      <c r="B124" s="65" t="s">
        <v>238</v>
      </c>
      <c r="C124" s="65" t="s">
        <v>237</v>
      </c>
      <c r="D124" s="65"/>
      <c r="E124" s="65" t="s">
        <v>379</v>
      </c>
      <c r="F124" s="65" t="s">
        <v>380</v>
      </c>
      <c r="G124" s="65"/>
      <c r="H124" s="65" t="s">
        <v>423</v>
      </c>
      <c r="I124" s="65" t="s">
        <v>424</v>
      </c>
    </row>
    <row r="125" spans="1:9" ht="31.5">
      <c r="A125" s="58" t="s">
        <v>225</v>
      </c>
      <c r="B125" s="65" t="s">
        <v>170</v>
      </c>
      <c r="C125" s="65" t="s">
        <v>50</v>
      </c>
      <c r="D125" s="65"/>
      <c r="E125" s="65" t="s">
        <v>383</v>
      </c>
      <c r="F125" s="65" t="s">
        <v>384</v>
      </c>
      <c r="G125" s="65"/>
      <c r="H125" s="65" t="s">
        <v>381</v>
      </c>
      <c r="I125" s="65" t="s">
        <v>382</v>
      </c>
    </row>
    <row r="126" spans="1:9" ht="31.5">
      <c r="A126" s="58" t="s">
        <v>209</v>
      </c>
      <c r="B126" s="65" t="s">
        <v>181</v>
      </c>
      <c r="C126" s="65" t="s">
        <v>116</v>
      </c>
      <c r="D126" s="65"/>
      <c r="E126" s="65" t="s">
        <v>374</v>
      </c>
      <c r="F126" s="65" t="s">
        <v>356</v>
      </c>
      <c r="G126" s="65"/>
      <c r="H126" s="65" t="s">
        <v>411</v>
      </c>
      <c r="I126" s="65" t="s">
        <v>412</v>
      </c>
    </row>
    <row r="127" spans="1:9">
      <c r="A127" s="58" t="s">
        <v>200</v>
      </c>
      <c r="B127" s="65"/>
      <c r="C127" s="65" t="s">
        <v>6</v>
      </c>
      <c r="D127" s="65"/>
      <c r="E127" s="65"/>
      <c r="F127" s="65" t="s">
        <v>6</v>
      </c>
      <c r="G127" s="65"/>
      <c r="H127" s="65"/>
      <c r="I127" s="65" t="s">
        <v>6</v>
      </c>
    </row>
    <row r="128" spans="1:9">
      <c r="A128" s="126" t="s">
        <v>97</v>
      </c>
      <c r="B128" s="127"/>
      <c r="C128" s="127"/>
      <c r="D128" s="127"/>
      <c r="E128" s="127"/>
      <c r="F128" s="127"/>
      <c r="G128" s="127"/>
      <c r="H128" s="127"/>
      <c r="I128" s="128"/>
    </row>
    <row r="129" spans="1:9">
      <c r="A129" s="130" t="s">
        <v>0</v>
      </c>
      <c r="B129" s="131" t="s">
        <v>0</v>
      </c>
      <c r="C129" s="131"/>
      <c r="D129" s="131"/>
      <c r="E129" s="131"/>
      <c r="F129" s="131"/>
      <c r="G129" s="131"/>
      <c r="H129" s="131"/>
      <c r="I129" s="132"/>
    </row>
    <row r="130" spans="1:9" ht="31.5">
      <c r="A130" s="58" t="s">
        <v>197</v>
      </c>
      <c r="B130" s="65" t="s">
        <v>153</v>
      </c>
      <c r="C130" s="65" t="s">
        <v>98</v>
      </c>
      <c r="D130" s="65"/>
      <c r="E130" s="65"/>
      <c r="F130" s="65" t="s">
        <v>437</v>
      </c>
      <c r="G130" s="65"/>
      <c r="H130" s="65"/>
      <c r="I130" s="65" t="s">
        <v>438</v>
      </c>
    </row>
    <row r="131" spans="1:9">
      <c r="A131" s="58" t="s">
        <v>216</v>
      </c>
      <c r="B131" s="65" t="s">
        <v>99</v>
      </c>
      <c r="C131" s="65" t="s">
        <v>100</v>
      </c>
      <c r="D131" s="65"/>
      <c r="E131" s="65" t="s">
        <v>441</v>
      </c>
      <c r="F131" s="65" t="s">
        <v>440</v>
      </c>
      <c r="G131" s="65"/>
      <c r="H131" s="65" t="s">
        <v>326</v>
      </c>
      <c r="I131" s="65" t="s">
        <v>442</v>
      </c>
    </row>
    <row r="132" spans="1:9" ht="47.25">
      <c r="A132" s="58" t="s">
        <v>223</v>
      </c>
      <c r="B132" s="65" t="s">
        <v>184</v>
      </c>
      <c r="C132" s="65" t="s">
        <v>183</v>
      </c>
      <c r="D132" s="65"/>
      <c r="E132" s="65" t="s">
        <v>168</v>
      </c>
      <c r="F132" s="65" t="s">
        <v>37</v>
      </c>
      <c r="G132" s="65"/>
      <c r="H132" s="65" t="s">
        <v>481</v>
      </c>
      <c r="I132" s="65" t="s">
        <v>439</v>
      </c>
    </row>
    <row r="133" spans="1:9" ht="31.5">
      <c r="A133" s="58" t="s">
        <v>202</v>
      </c>
      <c r="B133" s="65" t="s">
        <v>61</v>
      </c>
      <c r="C133" s="65" t="s">
        <v>62</v>
      </c>
      <c r="D133" s="65"/>
      <c r="E133" s="65"/>
      <c r="F133" s="65" t="s">
        <v>42</v>
      </c>
      <c r="G133" s="65"/>
      <c r="H133" s="65" t="s">
        <v>482</v>
      </c>
      <c r="I133" s="65" t="s">
        <v>274</v>
      </c>
    </row>
    <row r="134" spans="1:9" ht="31.5">
      <c r="A134" s="58" t="s">
        <v>230</v>
      </c>
      <c r="B134" s="65"/>
      <c r="C134" s="65" t="s">
        <v>52</v>
      </c>
      <c r="D134" s="65"/>
      <c r="E134" s="65"/>
      <c r="F134" s="65" t="s">
        <v>316</v>
      </c>
      <c r="G134" s="65"/>
      <c r="H134" s="65"/>
      <c r="I134" s="65" t="s">
        <v>315</v>
      </c>
    </row>
    <row r="135" spans="1:9">
      <c r="A135" s="58" t="s">
        <v>200</v>
      </c>
      <c r="B135" s="65"/>
      <c r="C135" s="65" t="s">
        <v>6</v>
      </c>
      <c r="D135" s="65"/>
      <c r="E135" s="65"/>
      <c r="F135" s="65" t="s">
        <v>6</v>
      </c>
      <c r="G135" s="65"/>
      <c r="H135" s="65"/>
      <c r="I135" s="65" t="s">
        <v>268</v>
      </c>
    </row>
    <row r="136" spans="1:9">
      <c r="A136" s="130" t="s">
        <v>1</v>
      </c>
      <c r="B136" s="131"/>
      <c r="C136" s="131"/>
      <c r="D136" s="131"/>
      <c r="E136" s="131"/>
      <c r="F136" s="131"/>
      <c r="G136" s="131"/>
      <c r="H136" s="131"/>
      <c r="I136" s="132"/>
    </row>
    <row r="137" spans="1:9" ht="31.5">
      <c r="A137" s="58" t="s">
        <v>205</v>
      </c>
      <c r="B137" s="65" t="s">
        <v>185</v>
      </c>
      <c r="C137" s="65" t="s">
        <v>101</v>
      </c>
      <c r="D137" s="65"/>
      <c r="E137" s="65" t="s">
        <v>444</v>
      </c>
      <c r="F137" s="65" t="s">
        <v>443</v>
      </c>
      <c r="G137" s="65"/>
      <c r="H137" s="65" t="s">
        <v>446</v>
      </c>
      <c r="I137" s="65" t="s">
        <v>445</v>
      </c>
    </row>
    <row r="138" spans="1:9">
      <c r="A138" s="58" t="s">
        <v>206</v>
      </c>
      <c r="B138" s="65" t="s">
        <v>186</v>
      </c>
      <c r="C138" s="65" t="s">
        <v>102</v>
      </c>
      <c r="D138" s="65"/>
      <c r="E138" s="65" t="s">
        <v>348</v>
      </c>
      <c r="F138" s="65" t="s">
        <v>448</v>
      </c>
      <c r="G138" s="65"/>
      <c r="H138" s="65" t="s">
        <v>449</v>
      </c>
      <c r="I138" s="65" t="s">
        <v>450</v>
      </c>
    </row>
    <row r="139" spans="1:9" ht="47.25">
      <c r="A139" s="58" t="s">
        <v>231</v>
      </c>
      <c r="B139" s="65" t="s">
        <v>103</v>
      </c>
      <c r="C139" s="65" t="s">
        <v>104</v>
      </c>
      <c r="D139" s="65"/>
      <c r="E139" s="65" t="s">
        <v>454</v>
      </c>
      <c r="F139" s="65" t="s">
        <v>453</v>
      </c>
      <c r="G139" s="65"/>
      <c r="H139" s="65" t="s">
        <v>452</v>
      </c>
      <c r="I139" s="65" t="s">
        <v>451</v>
      </c>
    </row>
    <row r="140" spans="1:9">
      <c r="A140" s="58" t="s">
        <v>212</v>
      </c>
      <c r="B140" s="65"/>
      <c r="C140" s="65" t="s">
        <v>57</v>
      </c>
      <c r="D140" s="65"/>
      <c r="E140" s="65"/>
      <c r="F140" s="65" t="s">
        <v>455</v>
      </c>
      <c r="G140" s="65"/>
      <c r="H140" s="65"/>
      <c r="I140" s="65" t="s">
        <v>333</v>
      </c>
    </row>
    <row r="141" spans="1:9">
      <c r="A141" s="58" t="s">
        <v>200</v>
      </c>
      <c r="B141" s="65"/>
      <c r="C141" s="65" t="s">
        <v>6</v>
      </c>
      <c r="D141" s="65"/>
      <c r="E141" s="65"/>
      <c r="F141" s="65" t="s">
        <v>6</v>
      </c>
      <c r="G141" s="65"/>
      <c r="H141" s="65"/>
      <c r="I141" s="65" t="s">
        <v>6</v>
      </c>
    </row>
    <row r="142" spans="1:9">
      <c r="A142" s="58" t="s">
        <v>201</v>
      </c>
      <c r="B142" s="65"/>
      <c r="C142" s="65" t="s">
        <v>7</v>
      </c>
      <c r="D142" s="65"/>
      <c r="E142" s="65"/>
      <c r="F142" s="65" t="s">
        <v>7</v>
      </c>
      <c r="G142" s="65"/>
      <c r="H142" s="65"/>
      <c r="I142" s="65" t="s">
        <v>7</v>
      </c>
    </row>
    <row r="143" spans="1:9">
      <c r="A143" s="142" t="s">
        <v>106</v>
      </c>
      <c r="B143" s="143"/>
      <c r="C143" s="143"/>
      <c r="D143" s="143"/>
      <c r="E143" s="143"/>
      <c r="F143" s="143"/>
      <c r="G143" s="143"/>
      <c r="H143" s="143"/>
      <c r="I143" s="144"/>
    </row>
    <row r="144" spans="1:9">
      <c r="A144" s="130" t="s">
        <v>0</v>
      </c>
      <c r="B144" s="131" t="s">
        <v>0</v>
      </c>
      <c r="C144" s="131"/>
      <c r="D144" s="131"/>
      <c r="E144" s="131"/>
      <c r="F144" s="131"/>
      <c r="G144" s="131"/>
      <c r="H144" s="131"/>
      <c r="I144" s="132"/>
    </row>
    <row r="145" spans="1:9" ht="31.5">
      <c r="A145" s="58" t="s">
        <v>198</v>
      </c>
      <c r="B145" s="65" t="s">
        <v>187</v>
      </c>
      <c r="C145" s="65" t="s">
        <v>117</v>
      </c>
      <c r="D145" s="65"/>
      <c r="E145" s="65" t="s">
        <v>457</v>
      </c>
      <c r="F145" s="65" t="s">
        <v>456</v>
      </c>
      <c r="G145" s="65"/>
      <c r="H145" s="65" t="s">
        <v>459</v>
      </c>
      <c r="I145" s="65" t="s">
        <v>458</v>
      </c>
    </row>
    <row r="146" spans="1:9" ht="31.5">
      <c r="A146" s="58" t="s">
        <v>210</v>
      </c>
      <c r="B146" s="65" t="s">
        <v>30</v>
      </c>
      <c r="C146" s="65" t="s">
        <v>112</v>
      </c>
      <c r="D146" s="65"/>
      <c r="E146" s="65"/>
      <c r="F146" s="65" t="s">
        <v>460</v>
      </c>
      <c r="G146" s="65"/>
      <c r="H146" s="65"/>
      <c r="I146" s="65" t="s">
        <v>461</v>
      </c>
    </row>
    <row r="147" spans="1:9">
      <c r="A147" s="58" t="s">
        <v>219</v>
      </c>
      <c r="B147" s="65" t="s">
        <v>164</v>
      </c>
      <c r="C147" s="65" t="s">
        <v>70</v>
      </c>
      <c r="D147" s="65"/>
      <c r="E147" s="65" t="s">
        <v>164</v>
      </c>
      <c r="F147" s="65" t="s">
        <v>70</v>
      </c>
      <c r="G147" s="65"/>
      <c r="H147" s="65" t="s">
        <v>164</v>
      </c>
      <c r="I147" s="65" t="s">
        <v>70</v>
      </c>
    </row>
    <row r="148" spans="1:9">
      <c r="A148" s="58" t="s">
        <v>219</v>
      </c>
      <c r="B148" s="65" t="s">
        <v>158</v>
      </c>
      <c r="C148" s="65" t="s">
        <v>31</v>
      </c>
      <c r="D148" s="65"/>
      <c r="E148" s="65" t="s">
        <v>158</v>
      </c>
      <c r="F148" s="65" t="s">
        <v>31</v>
      </c>
      <c r="G148" s="65"/>
      <c r="H148" s="65" t="s">
        <v>158</v>
      </c>
      <c r="I148" s="65" t="s">
        <v>31</v>
      </c>
    </row>
    <row r="149" spans="1:9">
      <c r="A149" s="58" t="s">
        <v>200</v>
      </c>
      <c r="B149" s="65"/>
      <c r="C149" s="65" t="s">
        <v>6</v>
      </c>
      <c r="D149" s="65"/>
      <c r="E149" s="65"/>
      <c r="F149" s="65" t="s">
        <v>6</v>
      </c>
      <c r="G149" s="65"/>
      <c r="H149" s="65"/>
      <c r="I149" s="65" t="s">
        <v>6</v>
      </c>
    </row>
    <row r="150" spans="1:9">
      <c r="A150" s="58" t="s">
        <v>211</v>
      </c>
      <c r="B150" s="65"/>
      <c r="C150" s="65" t="s">
        <v>46</v>
      </c>
      <c r="D150" s="65">
        <v>3</v>
      </c>
      <c r="E150" s="65"/>
      <c r="F150" s="65" t="s">
        <v>462</v>
      </c>
      <c r="G150" s="65"/>
      <c r="H150" s="65"/>
      <c r="I150" s="65" t="s">
        <v>258</v>
      </c>
    </row>
    <row r="151" spans="1:9">
      <c r="A151" s="130" t="s">
        <v>1</v>
      </c>
      <c r="B151" s="131"/>
      <c r="C151" s="131"/>
      <c r="D151" s="131"/>
      <c r="E151" s="131"/>
      <c r="F151" s="131"/>
      <c r="G151" s="131"/>
      <c r="H151" s="131"/>
      <c r="I151" s="132"/>
    </row>
    <row r="152" spans="1:9" ht="31.5">
      <c r="A152" s="58" t="s">
        <v>205</v>
      </c>
      <c r="B152" s="65" t="s">
        <v>107</v>
      </c>
      <c r="C152" s="65" t="s">
        <v>108</v>
      </c>
      <c r="D152" s="65"/>
      <c r="E152" s="65" t="s">
        <v>464</v>
      </c>
      <c r="F152" s="65" t="s">
        <v>463</v>
      </c>
      <c r="G152" s="65"/>
      <c r="H152" s="65" t="s">
        <v>466</v>
      </c>
      <c r="I152" s="65" t="s">
        <v>465</v>
      </c>
    </row>
    <row r="153" spans="1:9" ht="47.25">
      <c r="A153" s="58" t="s">
        <v>204</v>
      </c>
      <c r="B153" s="65" t="s">
        <v>188</v>
      </c>
      <c r="C153" s="65" t="s">
        <v>208</v>
      </c>
      <c r="D153" s="65"/>
      <c r="E153" s="65" t="s">
        <v>447</v>
      </c>
      <c r="F153" s="65" t="s">
        <v>467</v>
      </c>
      <c r="G153" s="65"/>
      <c r="H153" s="65" t="s">
        <v>469</v>
      </c>
      <c r="I153" s="65" t="s">
        <v>468</v>
      </c>
    </row>
    <row r="154" spans="1:9">
      <c r="A154" s="58" t="s">
        <v>227</v>
      </c>
      <c r="B154" s="65" t="s">
        <v>189</v>
      </c>
      <c r="C154" s="65" t="s">
        <v>109</v>
      </c>
      <c r="D154" s="65"/>
      <c r="E154" s="65" t="s">
        <v>326</v>
      </c>
      <c r="F154" s="65" t="s">
        <v>327</v>
      </c>
      <c r="G154" s="65"/>
      <c r="H154" s="65" t="s">
        <v>99</v>
      </c>
      <c r="I154" s="65" t="s">
        <v>100</v>
      </c>
    </row>
    <row r="155" spans="1:9" ht="47.25">
      <c r="A155" s="58" t="s">
        <v>223</v>
      </c>
      <c r="B155" s="65" t="s">
        <v>163</v>
      </c>
      <c r="C155" s="65" t="s">
        <v>67</v>
      </c>
      <c r="D155" s="65"/>
      <c r="E155" s="65" t="s">
        <v>284</v>
      </c>
      <c r="F155" s="65" t="s">
        <v>264</v>
      </c>
      <c r="G155" s="65"/>
      <c r="H155" s="65" t="s">
        <v>471</v>
      </c>
      <c r="I155" s="65" t="s">
        <v>470</v>
      </c>
    </row>
    <row r="156" spans="1:9" ht="31.5">
      <c r="A156" s="58" t="s">
        <v>209</v>
      </c>
      <c r="B156" s="65" t="s">
        <v>178</v>
      </c>
      <c r="C156" s="65" t="s">
        <v>113</v>
      </c>
      <c r="D156" s="65"/>
      <c r="E156" s="65" t="s">
        <v>475</v>
      </c>
      <c r="F156" s="65" t="s">
        <v>472</v>
      </c>
      <c r="G156" s="65"/>
      <c r="H156" s="65" t="s">
        <v>474</v>
      </c>
      <c r="I156" s="65" t="s">
        <v>473</v>
      </c>
    </row>
    <row r="157" spans="1:9">
      <c r="A157" s="58" t="s">
        <v>200</v>
      </c>
      <c r="B157" s="65"/>
      <c r="C157" s="65" t="s">
        <v>6</v>
      </c>
      <c r="D157" s="65"/>
      <c r="E157" s="65"/>
      <c r="F157" s="65" t="s">
        <v>6</v>
      </c>
      <c r="G157" s="65"/>
      <c r="H157" s="65"/>
      <c r="I157" s="65" t="s">
        <v>6</v>
      </c>
    </row>
    <row r="158" spans="1:9">
      <c r="A158" s="58" t="s">
        <v>201</v>
      </c>
      <c r="B158" s="65"/>
      <c r="C158" s="65" t="s">
        <v>7</v>
      </c>
      <c r="D158" s="65"/>
      <c r="E158" s="65"/>
      <c r="F158" s="65" t="s">
        <v>7</v>
      </c>
      <c r="G158" s="65"/>
      <c r="H158" s="65"/>
      <c r="I158" s="65" t="s">
        <v>7</v>
      </c>
    </row>
    <row r="159" spans="1:9">
      <c r="A159" s="57" t="s">
        <v>224</v>
      </c>
      <c r="B159" s="65" t="s">
        <v>190</v>
      </c>
      <c r="C159" s="65" t="s">
        <v>110</v>
      </c>
      <c r="D159" s="65"/>
      <c r="E159" s="65" t="s">
        <v>477</v>
      </c>
      <c r="F159" s="65" t="s">
        <v>476</v>
      </c>
      <c r="G159" s="65"/>
      <c r="H159" s="65" t="s">
        <v>478</v>
      </c>
      <c r="I159" s="65" t="s">
        <v>49</v>
      </c>
    </row>
  </sheetData>
  <mergeCells count="37">
    <mergeCell ref="A106:I106"/>
    <mergeCell ref="A121:I121"/>
    <mergeCell ref="A23:I23"/>
    <mergeCell ref="A37:I37"/>
    <mergeCell ref="A69:I69"/>
    <mergeCell ref="A84:I84"/>
    <mergeCell ref="A100:I100"/>
    <mergeCell ref="A115:I115"/>
    <mergeCell ref="A36:I36"/>
    <mergeCell ref="E53:F53"/>
    <mergeCell ref="A151:I151"/>
    <mergeCell ref="A144:I144"/>
    <mergeCell ref="A143:I143"/>
    <mergeCell ref="A136:I136"/>
    <mergeCell ref="A83:I83"/>
    <mergeCell ref="A68:I68"/>
    <mergeCell ref="A76:I76"/>
    <mergeCell ref="A114:I114"/>
    <mergeCell ref="A128:I128"/>
    <mergeCell ref="A129:I129"/>
    <mergeCell ref="A1:I1"/>
    <mergeCell ref="B3:C4"/>
    <mergeCell ref="B53:C53"/>
    <mergeCell ref="A3:A4"/>
    <mergeCell ref="A5:I5"/>
    <mergeCell ref="A13:I13"/>
    <mergeCell ref="A22:I22"/>
    <mergeCell ref="A45:I45"/>
    <mergeCell ref="A29:I29"/>
    <mergeCell ref="A6:I6"/>
    <mergeCell ref="H53:I53"/>
    <mergeCell ref="A99:I99"/>
    <mergeCell ref="E3:F4"/>
    <mergeCell ref="H3:I4"/>
    <mergeCell ref="A60:I60"/>
    <mergeCell ref="A52:I52"/>
    <mergeCell ref="A91:I91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ХЭХ </vt:lpstr>
      <vt:lpstr>Варианты реализации</vt:lpstr>
    </vt:vector>
  </TitlesOfParts>
  <Company>MacBook Pro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Туганов Виктор Анатольевич</dc:creator>
  <cp:lastModifiedBy>Алекс</cp:lastModifiedBy>
  <dcterms:created xsi:type="dcterms:W3CDTF">2020-09-15T06:15:04Z</dcterms:created>
  <dcterms:modified xsi:type="dcterms:W3CDTF">2021-02-08T17:26:07Z</dcterms:modified>
</cp:coreProperties>
</file>